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activeTab="4"/>
  </bookViews>
  <sheets>
    <sheet name="программа свод" sheetId="10" r:id="rId1"/>
    <sheet name="Подпрогр.Управление программой" sheetId="11" r:id="rId2"/>
    <sheet name="Подпрогр.Дошкольное образование" sheetId="12" r:id="rId3"/>
    <sheet name="Подпрогр.Общее образование" sheetId="13" r:id="rId4"/>
    <sheet name="Подпрогр.допол.и воспит." sheetId="14" r:id="rId5"/>
    <sheet name="подпрогр.лето" sheetId="15" r:id="rId6"/>
  </sheets>
  <definedNames>
    <definedName name="_xlnm.Print_Area" localSheetId="4">'Подпрогр.допол.и воспит.'!$A$1:$H$35</definedName>
    <definedName name="_xlnm.Print_Area" localSheetId="2">'Подпрогр.Дошкольное образование'!$A$1:$H$55</definedName>
    <definedName name="_xlnm.Print_Area" localSheetId="5">подпрогр.лето!$A$1:$H$29</definedName>
    <definedName name="_xlnm.Print_Area" localSheetId="3">'Подпрогр.Общее образование'!$A$1:$H$49</definedName>
  </definedNames>
  <calcPr calcId="145621"/>
</workbook>
</file>

<file path=xl/calcChain.xml><?xml version="1.0" encoding="utf-8"?>
<calcChain xmlns="http://schemas.openxmlformats.org/spreadsheetml/2006/main">
  <c r="F17" i="12" l="1"/>
  <c r="F5" i="12" s="1"/>
  <c r="D11" i="10"/>
  <c r="E11" i="10"/>
  <c r="G11" i="10"/>
  <c r="D12" i="10"/>
  <c r="E12" i="10"/>
  <c r="G12" i="10"/>
  <c r="D13" i="10"/>
  <c r="E13" i="10"/>
  <c r="G13" i="10"/>
  <c r="D16" i="10"/>
  <c r="E16" i="10"/>
  <c r="F16" i="10"/>
  <c r="G16" i="10"/>
  <c r="D22" i="10"/>
  <c r="E22" i="10"/>
  <c r="F22" i="10"/>
  <c r="G22" i="10"/>
  <c r="H22" i="10"/>
  <c r="C23" i="10"/>
  <c r="C24" i="10"/>
  <c r="C25" i="10"/>
  <c r="D28" i="10"/>
  <c r="E28" i="10"/>
  <c r="F28" i="10"/>
  <c r="G28" i="10"/>
  <c r="H28" i="10"/>
  <c r="C29" i="10"/>
  <c r="C30" i="10"/>
  <c r="C31" i="10"/>
  <c r="D35" i="10"/>
  <c r="E35" i="10"/>
  <c r="G35" i="10"/>
  <c r="H35" i="10"/>
  <c r="F36" i="10"/>
  <c r="F11" i="10" s="1"/>
  <c r="F37" i="10"/>
  <c r="F12" i="10" s="1"/>
  <c r="C12" i="10" s="1"/>
  <c r="F38" i="10"/>
  <c r="F13" i="10" s="1"/>
  <c r="C183" i="10"/>
  <c r="C182" i="10"/>
  <c r="C181" i="10"/>
  <c r="C180" i="10" s="1"/>
  <c r="G180" i="10"/>
  <c r="F180" i="10"/>
  <c r="E180" i="10"/>
  <c r="D180" i="10"/>
  <c r="C177" i="10"/>
  <c r="C176" i="10"/>
  <c r="C175" i="10"/>
  <c r="G174" i="10"/>
  <c r="F174" i="10"/>
  <c r="E174" i="10"/>
  <c r="D174" i="10"/>
  <c r="C171" i="10"/>
  <c r="C170" i="10"/>
  <c r="C169" i="10"/>
  <c r="G168" i="10"/>
  <c r="F168" i="10"/>
  <c r="E168" i="10"/>
  <c r="D168" i="10"/>
  <c r="C165" i="10"/>
  <c r="C164" i="10"/>
  <c r="C163" i="10"/>
  <c r="G162" i="10"/>
  <c r="F162" i="10"/>
  <c r="E162" i="10"/>
  <c r="D162" i="10"/>
  <c r="C160" i="10"/>
  <c r="C159" i="10"/>
  <c r="C158" i="10"/>
  <c r="G157" i="10"/>
  <c r="F157" i="10"/>
  <c r="E157" i="10"/>
  <c r="D157" i="10"/>
  <c r="F155" i="10"/>
  <c r="C155" i="10"/>
  <c r="C149" i="10" s="1"/>
  <c r="F154" i="10"/>
  <c r="C154" i="10" s="1"/>
  <c r="F153" i="10"/>
  <c r="C153" i="10" s="1"/>
  <c r="C147" i="10" s="1"/>
  <c r="G152" i="10"/>
  <c r="E152" i="10"/>
  <c r="D152" i="10"/>
  <c r="G149" i="10"/>
  <c r="F149" i="10"/>
  <c r="E149" i="10"/>
  <c r="D149" i="10"/>
  <c r="G148" i="10"/>
  <c r="F148" i="10"/>
  <c r="E148" i="10"/>
  <c r="D148" i="10"/>
  <c r="G147" i="10"/>
  <c r="G146" i="10" s="1"/>
  <c r="E147" i="10"/>
  <c r="D147" i="10"/>
  <c r="D146" i="10" s="1"/>
  <c r="C142" i="10"/>
  <c r="C141" i="10"/>
  <c r="C140" i="10"/>
  <c r="G139" i="10"/>
  <c r="F139" i="10"/>
  <c r="E139" i="10"/>
  <c r="D139" i="10"/>
  <c r="C139" i="10" s="1"/>
  <c r="C136" i="10"/>
  <c r="C135" i="10"/>
  <c r="C134" i="10"/>
  <c r="G133" i="10"/>
  <c r="F133" i="10"/>
  <c r="E133" i="10"/>
  <c r="D133" i="10"/>
  <c r="C130" i="10"/>
  <c r="C129" i="10"/>
  <c r="C128" i="10"/>
  <c r="G127" i="10"/>
  <c r="F127" i="10"/>
  <c r="E127" i="10"/>
  <c r="D127" i="10"/>
  <c r="C124" i="10"/>
  <c r="C123" i="10"/>
  <c r="C122" i="10"/>
  <c r="G121" i="10"/>
  <c r="F121" i="10"/>
  <c r="E121" i="10"/>
  <c r="D121" i="10"/>
  <c r="C118" i="10"/>
  <c r="C117" i="10"/>
  <c r="C116" i="10"/>
  <c r="G115" i="10"/>
  <c r="F115" i="10"/>
  <c r="E115" i="10"/>
  <c r="D115" i="10"/>
  <c r="C112" i="10"/>
  <c r="C111" i="10"/>
  <c r="C110" i="10"/>
  <c r="G109" i="10"/>
  <c r="F109" i="10"/>
  <c r="E109" i="10"/>
  <c r="D109" i="10"/>
  <c r="F106" i="10"/>
  <c r="C106" i="10" s="1"/>
  <c r="C100" i="10" s="1"/>
  <c r="F105" i="10"/>
  <c r="C105" i="10" s="1"/>
  <c r="F104" i="10"/>
  <c r="C104" i="10" s="1"/>
  <c r="C98" i="10" s="1"/>
  <c r="G103" i="10"/>
  <c r="E103" i="10"/>
  <c r="D103" i="10"/>
  <c r="G100" i="10"/>
  <c r="E100" i="10"/>
  <c r="D100" i="10"/>
  <c r="G99" i="10"/>
  <c r="F99" i="10"/>
  <c r="E99" i="10"/>
  <c r="D99" i="10"/>
  <c r="G98" i="10"/>
  <c r="G97" i="10" s="1"/>
  <c r="E98" i="10"/>
  <c r="D98" i="10"/>
  <c r="D97" i="10"/>
  <c r="C93" i="10"/>
  <c r="G90" i="10"/>
  <c r="F90" i="10"/>
  <c r="E90" i="10"/>
  <c r="D90" i="10"/>
  <c r="C90" i="10"/>
  <c r="C87" i="10"/>
  <c r="C86" i="10"/>
  <c r="C85" i="10"/>
  <c r="G84" i="10"/>
  <c r="F84" i="10"/>
  <c r="E84" i="10"/>
  <c r="D84" i="10"/>
  <c r="C81" i="10"/>
  <c r="C80" i="10"/>
  <c r="C79" i="10"/>
  <c r="G78" i="10"/>
  <c r="F78" i="10"/>
  <c r="E78" i="10"/>
  <c r="D78" i="10"/>
  <c r="C75" i="10"/>
  <c r="C74" i="10"/>
  <c r="C73" i="10"/>
  <c r="G72" i="10"/>
  <c r="F72" i="10"/>
  <c r="E72" i="10"/>
  <c r="D72" i="10"/>
  <c r="C72" i="10"/>
  <c r="C69" i="10"/>
  <c r="C68" i="10"/>
  <c r="C67" i="10"/>
  <c r="G66" i="10"/>
  <c r="F66" i="10"/>
  <c r="E66" i="10"/>
  <c r="D66" i="10"/>
  <c r="C63" i="10"/>
  <c r="C62" i="10"/>
  <c r="C61" i="10"/>
  <c r="G60" i="10"/>
  <c r="F60" i="10"/>
  <c r="E60" i="10"/>
  <c r="D60" i="10"/>
  <c r="F57" i="10"/>
  <c r="C57" i="10" s="1"/>
  <c r="F56" i="10"/>
  <c r="C56" i="10" s="1"/>
  <c r="F55" i="10"/>
  <c r="C55" i="10" s="1"/>
  <c r="G54" i="10"/>
  <c r="E54" i="10"/>
  <c r="D54" i="10"/>
  <c r="C51" i="10"/>
  <c r="C50" i="10"/>
  <c r="C49" i="10"/>
  <c r="G48" i="10"/>
  <c r="F48" i="10"/>
  <c r="E48" i="10"/>
  <c r="D48" i="10"/>
  <c r="G45" i="10"/>
  <c r="F45" i="10"/>
  <c r="E45" i="10"/>
  <c r="D45" i="10"/>
  <c r="G44" i="10"/>
  <c r="E44" i="10"/>
  <c r="D44" i="10"/>
  <c r="G43" i="10"/>
  <c r="G42" i="10" s="1"/>
  <c r="E43" i="10"/>
  <c r="D43" i="10"/>
  <c r="D42" i="10" s="1"/>
  <c r="F18" i="12"/>
  <c r="F6" i="12" s="1"/>
  <c r="D5" i="12"/>
  <c r="E5" i="12"/>
  <c r="G5" i="12"/>
  <c r="D6" i="12"/>
  <c r="E6" i="12"/>
  <c r="G6" i="12"/>
  <c r="D7" i="12"/>
  <c r="E7" i="12"/>
  <c r="G7" i="12"/>
  <c r="C44" i="10" l="1"/>
  <c r="C60" i="10"/>
  <c r="C78" i="10"/>
  <c r="F44" i="10"/>
  <c r="C66" i="10"/>
  <c r="C84" i="10"/>
  <c r="F98" i="10"/>
  <c r="F147" i="10"/>
  <c r="F146" i="10" s="1"/>
  <c r="C13" i="10"/>
  <c r="E42" i="10"/>
  <c r="E97" i="10"/>
  <c r="F100" i="10"/>
  <c r="F97" i="10" s="1"/>
  <c r="C97" i="10" s="1"/>
  <c r="C127" i="10"/>
  <c r="E146" i="10"/>
  <c r="G10" i="10"/>
  <c r="C157" i="10"/>
  <c r="C99" i="10"/>
  <c r="C115" i="10"/>
  <c r="C168" i="10"/>
  <c r="C45" i="10"/>
  <c r="C109" i="10"/>
  <c r="C121" i="10"/>
  <c r="C133" i="10"/>
  <c r="F10" i="10"/>
  <c r="C22" i="10"/>
  <c r="E10" i="10"/>
  <c r="C48" i="10"/>
  <c r="C162" i="10"/>
  <c r="C174" i="10"/>
  <c r="C37" i="10"/>
  <c r="C28" i="10"/>
  <c r="C16" i="10"/>
  <c r="C11" i="10"/>
  <c r="C10" i="10"/>
  <c r="C38" i="10"/>
  <c r="C36" i="10"/>
  <c r="F35" i="10"/>
  <c r="C35" i="10" s="1"/>
  <c r="C152" i="10"/>
  <c r="C148" i="10"/>
  <c r="C146" i="10" s="1"/>
  <c r="F152" i="10"/>
  <c r="F103" i="10"/>
  <c r="C103" i="10" s="1"/>
  <c r="C54" i="10"/>
  <c r="C43" i="10"/>
  <c r="C42" i="10" s="1"/>
  <c r="F43" i="10"/>
  <c r="F54" i="10"/>
  <c r="F42" i="10" l="1"/>
  <c r="D5" i="14"/>
  <c r="D4" i="14" s="1"/>
  <c r="E5" i="14"/>
  <c r="G5" i="14"/>
  <c r="G4" i="14" s="1"/>
  <c r="D6" i="14"/>
  <c r="E6" i="14"/>
  <c r="G6" i="14"/>
  <c r="D7" i="14"/>
  <c r="E7" i="14"/>
  <c r="G7" i="14"/>
  <c r="D5" i="13"/>
  <c r="E5" i="13"/>
  <c r="E4" i="13" s="1"/>
  <c r="G5" i="13"/>
  <c r="D6" i="13"/>
  <c r="E6" i="13"/>
  <c r="G6" i="13"/>
  <c r="D7" i="13"/>
  <c r="E7" i="13"/>
  <c r="G7" i="13"/>
  <c r="G10" i="11"/>
  <c r="F10" i="11"/>
  <c r="E10" i="11"/>
  <c r="D10" i="11"/>
  <c r="F32" i="11"/>
  <c r="F7" i="11" s="1"/>
  <c r="F31" i="11"/>
  <c r="F6" i="11" s="1"/>
  <c r="F30" i="11"/>
  <c r="F5" i="11" s="1"/>
  <c r="C25" i="11"/>
  <c r="C24" i="11"/>
  <c r="C23" i="11"/>
  <c r="H22" i="11"/>
  <c r="G22" i="11"/>
  <c r="F22" i="11"/>
  <c r="E22" i="11"/>
  <c r="D22" i="11"/>
  <c r="G26" i="15"/>
  <c r="F26" i="15"/>
  <c r="E26" i="15"/>
  <c r="D26" i="15"/>
  <c r="C26" i="15" s="1"/>
  <c r="G20" i="15"/>
  <c r="F20" i="15"/>
  <c r="E20" i="15"/>
  <c r="D20" i="15"/>
  <c r="G15" i="15"/>
  <c r="F15" i="15"/>
  <c r="E15" i="15"/>
  <c r="D15" i="15"/>
  <c r="E11" i="15"/>
  <c r="E10" i="15" s="1"/>
  <c r="G10" i="15"/>
  <c r="F10" i="15"/>
  <c r="D10" i="15"/>
  <c r="C10" i="15" s="1"/>
  <c r="G7" i="15"/>
  <c r="F7" i="15"/>
  <c r="E7" i="15"/>
  <c r="D7" i="15"/>
  <c r="G6" i="15"/>
  <c r="F6" i="15"/>
  <c r="E6" i="15"/>
  <c r="D6" i="15"/>
  <c r="G5" i="15"/>
  <c r="G4" i="15" s="1"/>
  <c r="F5" i="15"/>
  <c r="F4" i="15" s="1"/>
  <c r="D5" i="15"/>
  <c r="D4" i="15"/>
  <c r="C41" i="14"/>
  <c r="C40" i="14"/>
  <c r="C39" i="14"/>
  <c r="G38" i="14"/>
  <c r="F38" i="14"/>
  <c r="E38" i="14"/>
  <c r="D38" i="14"/>
  <c r="C35" i="14"/>
  <c r="C34" i="14"/>
  <c r="C33" i="14"/>
  <c r="G32" i="14"/>
  <c r="F32" i="14"/>
  <c r="E32" i="14"/>
  <c r="D32" i="14"/>
  <c r="C29" i="14"/>
  <c r="C28" i="14"/>
  <c r="C27" i="14"/>
  <c r="G26" i="14"/>
  <c r="F26" i="14"/>
  <c r="E26" i="14"/>
  <c r="D26" i="14"/>
  <c r="C26" i="14"/>
  <c r="C23" i="14"/>
  <c r="C22" i="14"/>
  <c r="C21" i="14"/>
  <c r="G20" i="14"/>
  <c r="F20" i="14"/>
  <c r="E20" i="14"/>
  <c r="D20" i="14"/>
  <c r="C18" i="14"/>
  <c r="C17" i="14"/>
  <c r="C16" i="14"/>
  <c r="G15" i="14"/>
  <c r="F15" i="14"/>
  <c r="E15" i="14"/>
  <c r="D15" i="14"/>
  <c r="F13" i="14"/>
  <c r="F7" i="14" s="1"/>
  <c r="F12" i="14"/>
  <c r="F6" i="14" s="1"/>
  <c r="F11" i="14"/>
  <c r="F5" i="14" s="1"/>
  <c r="G10" i="14"/>
  <c r="E10" i="14"/>
  <c r="D10" i="14"/>
  <c r="E4" i="14"/>
  <c r="G209" i="10"/>
  <c r="F209" i="10"/>
  <c r="E209" i="10"/>
  <c r="D209" i="10"/>
  <c r="G203" i="10"/>
  <c r="F203" i="10"/>
  <c r="E203" i="10"/>
  <c r="D203" i="10"/>
  <c r="G198" i="10"/>
  <c r="F198" i="10"/>
  <c r="E198" i="10"/>
  <c r="D198" i="10"/>
  <c r="E194" i="10"/>
  <c r="E193" i="10" s="1"/>
  <c r="G193" i="10"/>
  <c r="F193" i="10"/>
  <c r="D193" i="10"/>
  <c r="G190" i="10"/>
  <c r="G6" i="10" s="1"/>
  <c r="F190" i="10"/>
  <c r="F6" i="10" s="1"/>
  <c r="E190" i="10"/>
  <c r="E6" i="10" s="1"/>
  <c r="D190" i="10"/>
  <c r="G189" i="10"/>
  <c r="G5" i="10" s="1"/>
  <c r="F189" i="10"/>
  <c r="E189" i="10"/>
  <c r="E5" i="10" s="1"/>
  <c r="D189" i="10"/>
  <c r="G188" i="10"/>
  <c r="G4" i="10" s="1"/>
  <c r="F188" i="10"/>
  <c r="F4" i="10" s="1"/>
  <c r="E188" i="10"/>
  <c r="E187" i="10" s="1"/>
  <c r="D188" i="10"/>
  <c r="D4" i="10" s="1"/>
  <c r="C55" i="12"/>
  <c r="C52" i="12" s="1"/>
  <c r="G52" i="12"/>
  <c r="F52" i="12"/>
  <c r="E52" i="12"/>
  <c r="D52" i="12"/>
  <c r="C49" i="12"/>
  <c r="C48" i="12"/>
  <c r="C47" i="12"/>
  <c r="G46" i="12"/>
  <c r="F46" i="12"/>
  <c r="E46" i="12"/>
  <c r="D46" i="12"/>
  <c r="C43" i="12"/>
  <c r="C42" i="12"/>
  <c r="C41" i="12"/>
  <c r="G40" i="12"/>
  <c r="F40" i="12"/>
  <c r="E40" i="12"/>
  <c r="D40" i="12"/>
  <c r="C37" i="12"/>
  <c r="C36" i="12"/>
  <c r="C35" i="12"/>
  <c r="G34" i="12"/>
  <c r="F34" i="12"/>
  <c r="E34" i="12"/>
  <c r="D34" i="12"/>
  <c r="C31" i="12"/>
  <c r="C30" i="12"/>
  <c r="C29" i="12"/>
  <c r="G28" i="12"/>
  <c r="F28" i="12"/>
  <c r="E28" i="12"/>
  <c r="D28" i="12"/>
  <c r="C25" i="12"/>
  <c r="C24" i="12"/>
  <c r="C23" i="12"/>
  <c r="G22" i="12"/>
  <c r="F22" i="12"/>
  <c r="E22" i="12"/>
  <c r="D22" i="12"/>
  <c r="F19" i="12"/>
  <c r="C18" i="12"/>
  <c r="C17" i="12"/>
  <c r="G16" i="12"/>
  <c r="E16" i="12"/>
  <c r="D16" i="12"/>
  <c r="C13" i="12"/>
  <c r="C12" i="12"/>
  <c r="C11" i="12"/>
  <c r="G10" i="12"/>
  <c r="F10" i="12"/>
  <c r="E10" i="12"/>
  <c r="D10" i="12"/>
  <c r="G4" i="12"/>
  <c r="E4" i="12"/>
  <c r="D4" i="12"/>
  <c r="C49" i="13"/>
  <c r="C48" i="13"/>
  <c r="C47" i="13"/>
  <c r="G46" i="13"/>
  <c r="F46" i="13"/>
  <c r="E46" i="13"/>
  <c r="D46" i="13"/>
  <c r="C46" i="13" s="1"/>
  <c r="C43" i="13"/>
  <c r="C42" i="13"/>
  <c r="C41" i="13"/>
  <c r="G40" i="13"/>
  <c r="F40" i="13"/>
  <c r="E40" i="13"/>
  <c r="D40" i="13"/>
  <c r="C37" i="13"/>
  <c r="C36" i="13"/>
  <c r="C35" i="13"/>
  <c r="G34" i="13"/>
  <c r="F34" i="13"/>
  <c r="E34" i="13"/>
  <c r="D34" i="13"/>
  <c r="C34" i="13" s="1"/>
  <c r="C31" i="13"/>
  <c r="C30" i="13"/>
  <c r="C29" i="13"/>
  <c r="G28" i="13"/>
  <c r="F28" i="13"/>
  <c r="E28" i="13"/>
  <c r="D28" i="13"/>
  <c r="C28" i="13"/>
  <c r="C25" i="13"/>
  <c r="C24" i="13"/>
  <c r="C23" i="13"/>
  <c r="G22" i="13"/>
  <c r="F22" i="13"/>
  <c r="E22" i="13"/>
  <c r="D22" i="13"/>
  <c r="C19" i="13"/>
  <c r="C18" i="13"/>
  <c r="C17" i="13"/>
  <c r="G16" i="13"/>
  <c r="F16" i="13"/>
  <c r="E16" i="13"/>
  <c r="D16" i="13"/>
  <c r="C16" i="13" s="1"/>
  <c r="F13" i="13"/>
  <c r="F7" i="13" s="1"/>
  <c r="C13" i="13"/>
  <c r="C7" i="13" s="1"/>
  <c r="F12" i="13"/>
  <c r="F6" i="13" s="1"/>
  <c r="F11" i="13"/>
  <c r="F5" i="13" s="1"/>
  <c r="F4" i="13" s="1"/>
  <c r="G10" i="13"/>
  <c r="E10" i="13"/>
  <c r="D10" i="13"/>
  <c r="G4" i="13"/>
  <c r="D4" i="13"/>
  <c r="C31" i="11"/>
  <c r="H29" i="11"/>
  <c r="G29" i="11"/>
  <c r="F29" i="11"/>
  <c r="E29" i="11"/>
  <c r="D29" i="11"/>
  <c r="C32" i="14" l="1"/>
  <c r="C30" i="11"/>
  <c r="C32" i="11"/>
  <c r="C22" i="13"/>
  <c r="C40" i="13"/>
  <c r="F187" i="10"/>
  <c r="C20" i="14"/>
  <c r="C38" i="14"/>
  <c r="F10" i="13"/>
  <c r="C11" i="13"/>
  <c r="C5" i="13" s="1"/>
  <c r="C209" i="10"/>
  <c r="C7" i="15"/>
  <c r="C20" i="15"/>
  <c r="C10" i="13"/>
  <c r="C12" i="13"/>
  <c r="C6" i="13" s="1"/>
  <c r="C46" i="12"/>
  <c r="C190" i="10"/>
  <c r="C203" i="10"/>
  <c r="C15" i="14"/>
  <c r="E5" i="15"/>
  <c r="E4" i="15" s="1"/>
  <c r="C4" i="15" s="1"/>
  <c r="C6" i="15"/>
  <c r="C15" i="15"/>
  <c r="C22" i="11"/>
  <c r="C34" i="12"/>
  <c r="C28" i="12"/>
  <c r="F4" i="14"/>
  <c r="C4" i="13"/>
  <c r="C10" i="12"/>
  <c r="C10" i="11"/>
  <c r="D6" i="10"/>
  <c r="C6" i="12"/>
  <c r="C22" i="12"/>
  <c r="F10" i="14"/>
  <c r="C11" i="14"/>
  <c r="C12" i="14"/>
  <c r="C6" i="14" s="1"/>
  <c r="C13" i="14"/>
  <c r="C7" i="14" s="1"/>
  <c r="E4" i="10"/>
  <c r="C40" i="12"/>
  <c r="C19" i="12"/>
  <c r="C7" i="12" s="1"/>
  <c r="F7" i="12"/>
  <c r="F4" i="12" s="1"/>
  <c r="F16" i="12"/>
  <c r="C5" i="12"/>
  <c r="C188" i="10"/>
  <c r="D5" i="10"/>
  <c r="G187" i="10"/>
  <c r="C189" i="10"/>
  <c r="D187" i="10"/>
  <c r="C198" i="10"/>
  <c r="C29" i="11"/>
  <c r="C193" i="10"/>
  <c r="E3" i="10"/>
  <c r="G3" i="10"/>
  <c r="C187" i="10" l="1"/>
  <c r="C5" i="15"/>
  <c r="C10" i="14"/>
  <c r="C5" i="14"/>
  <c r="C4" i="14" s="1"/>
  <c r="C4" i="12"/>
  <c r="C16" i="12"/>
  <c r="C4" i="10"/>
  <c r="F5" i="10"/>
  <c r="F3" i="10" s="1"/>
  <c r="C6" i="10"/>
  <c r="C5" i="10"/>
  <c r="D3" i="10"/>
  <c r="C3" i="10" l="1"/>
  <c r="G4" i="11"/>
  <c r="G16" i="11"/>
  <c r="H16" i="11"/>
  <c r="E16" i="11"/>
  <c r="F16" i="11"/>
  <c r="D16" i="11"/>
  <c r="C19" i="11"/>
  <c r="C18" i="11"/>
  <c r="C17" i="11"/>
  <c r="C16" i="11" l="1"/>
  <c r="E6" i="11"/>
  <c r="E7" i="11"/>
  <c r="E5" i="11"/>
  <c r="D7" i="11"/>
  <c r="C7" i="11" s="1"/>
  <c r="D6" i="11"/>
  <c r="C6" i="11" l="1"/>
  <c r="F4" i="11"/>
  <c r="E4" i="11"/>
  <c r="C5" i="11"/>
  <c r="C4" i="11" l="1"/>
</calcChain>
</file>

<file path=xl/sharedStrings.xml><?xml version="1.0" encoding="utf-8"?>
<sst xmlns="http://schemas.openxmlformats.org/spreadsheetml/2006/main" count="265" uniqueCount="68">
  <si>
    <t>№</t>
  </si>
  <si>
    <t>Наименование мероприятия</t>
  </si>
  <si>
    <t>Всего</t>
  </si>
  <si>
    <t>Федеральный бюджет</t>
  </si>
  <si>
    <t>Государственный бюджет РС(Я)</t>
  </si>
  <si>
    <t>Местный бюджет</t>
  </si>
  <si>
    <t>Внебюджетные средства</t>
  </si>
  <si>
    <t>Система программных мероприятий муниципальной целевой программы   «Развитие образования  в  Олёкминского района Республики Саха (Якутия) на 2016-2018 годы»</t>
  </si>
  <si>
    <t>Система программных мероприятий подпрограмма   «Управление программой»</t>
  </si>
  <si>
    <t>Мероприятие 1. Руководство и управление в сфере установленных функций</t>
  </si>
  <si>
    <t>Система программных мероприятий подпрограммы   «Дошкольное образование  в  Олёкминском районе на 2016-2018 года»</t>
  </si>
  <si>
    <t>Система программных мероприятий подпрограммы   "Общее образование"</t>
  </si>
  <si>
    <t>Система программных мероприятий подпрограммы   "Воспитание и дополнительное образование"</t>
  </si>
  <si>
    <t>Система программных мероприятий подпрограммы   «Организация летнего отдыха и оздоровления детей»</t>
  </si>
  <si>
    <t>Задача 4.2.Обеспечение безопасности образовательного процесса в учреждениях дополнительного образования</t>
  </si>
  <si>
    <t>Мероприятие 4.4.1.</t>
  </si>
  <si>
    <t xml:space="preserve">Мероприятие 4.3.1.Повышение уровня эффективности и результативности деятельности системы дополнительного образования </t>
  </si>
  <si>
    <t xml:space="preserve">Мероприятие 4.2.1. Обеспечение пожарной и антитеррористической безопасности муниципальных учреждений </t>
  </si>
  <si>
    <t>Мероприятие 2.1.1. Инновации в системе дошкольного образования</t>
  </si>
  <si>
    <t>Мероприятие 2.3.1 Обеспечение пожарной и антитеррористической безопасности муниципальных учреждений</t>
  </si>
  <si>
    <t>Мероприятие 2.2.1. Расходы на обеспечение деятельности (оказание услуг) муниципальных учреждений</t>
  </si>
  <si>
    <t>Мероприятие 2.4.1. Проведение капитальных и текущих ремонтов</t>
  </si>
  <si>
    <t>Мероприятие 2.5.1. Выполнение отдельных государственных полномочий на реализацию государственного стандарта дошкольного образования</t>
  </si>
  <si>
    <t>Мероприятие 2.6.1.  Выполнение отдельных государственных полномочий на выплату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</si>
  <si>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2.7.1. Модернизация региональных систем дошкольного образования</t>
  </si>
  <si>
    <t>Мероприятие 2.8.1. Строительство дошкольных учреждений</t>
  </si>
  <si>
    <t>Мероприятие 3.2.1. Выполнение отдельных государственных полномочий на реализацию государственного стандарта общего образования</t>
  </si>
  <si>
    <t>Мероприятие 3.3. 1. Обеспечение пожарной и антитеррористической безопасности муниципальных учреждений</t>
  </si>
  <si>
    <t>Мероприятие 3.4.1. Проведение капитальных и текущих ремонтов</t>
  </si>
  <si>
    <t>Мероприятие 3.5.1. Организация перевозки детей на летний период к местам работы родителей, занятых в оленеводстве</t>
  </si>
  <si>
    <t>Мероприятие 3.6.1.  Выполнение отдельных государственных полномочий по обеспечению деятельности специальных (коррекционных) образовательных учреждений для обучающихся, воспитанников с ограниченными возможностями здоровья, оздоровительных образовательных учреждений санаторного типа для детей, нуждающихся в длительном лечении</t>
  </si>
  <si>
    <t>Мероприятие 3.7.1.  Развитие системы поддержки талантливых детей</t>
  </si>
  <si>
    <r>
      <rPr>
        <sz val="12"/>
        <color theme="1"/>
        <rFont val="Times New Roman"/>
        <family val="1"/>
        <charset val="204"/>
      </rPr>
      <t>Мероприятие 4.1</t>
    </r>
    <r>
      <rPr>
        <b/>
        <sz val="12"/>
        <color indexed="8"/>
        <rFont val="Times New Roman"/>
        <family val="1"/>
        <charset val="204"/>
      </rPr>
      <t xml:space="preserve">.1. </t>
    </r>
    <r>
      <rPr>
        <sz val="12"/>
        <color indexed="8"/>
        <rFont val="Times New Roman"/>
        <family val="1"/>
        <charset val="204"/>
      </rPr>
      <t>Расходы на обеспечение деятельности(оказание услуг) учреждений дополнительного образования</t>
    </r>
  </si>
  <si>
    <t>Задача 4. 4. Проведение капитальных и текущих ремонтов</t>
  </si>
  <si>
    <t>Задача 4.1. Обеспечение условий качественного развития, доступности и эффективности дополнительного образования Олекминского района</t>
  </si>
  <si>
    <t>Мероприятие 3.1.1 Расходы на обеспечение деятельности (оказание услуг) муниципальных учреждений</t>
  </si>
  <si>
    <r>
      <rPr>
        <sz val="12"/>
        <color theme="1"/>
        <rFont val="Times New Roman"/>
        <family val="1"/>
        <charset val="204"/>
      </rPr>
      <t>Мероприятие 4.1.2</t>
    </r>
    <r>
      <rPr>
        <b/>
        <sz val="12"/>
        <color indexed="8"/>
        <rFont val="Times New Roman"/>
        <family val="1"/>
        <charset val="204"/>
      </rPr>
      <t xml:space="preserve">. </t>
    </r>
    <r>
      <rPr>
        <sz val="12"/>
        <color indexed="8"/>
        <rFont val="Times New Roman"/>
        <family val="1"/>
        <charset val="204"/>
      </rPr>
      <t>Укрепление  материально-технической базы муниципальных учреждений дополнительного образования для обеспечения доступного и эффективного дополнительного образования (компьютерным, музыкальным, спортивным оборудованием, инвентарем и т.д.)</t>
    </r>
  </si>
  <si>
    <t xml:space="preserve">Задача    4.3. Организация  участия воспитанников учреждений дополнительного образования в соревнованиях, смотрах, конкурсах, фестивалях и т.д. различного уровня.  </t>
  </si>
  <si>
    <r>
      <rPr>
        <sz val="12"/>
        <color theme="1"/>
        <rFont val="Times New Roman"/>
        <family val="1"/>
        <charset val="204"/>
      </rPr>
      <t>Мероприятие 4.1.3</t>
    </r>
    <r>
      <rPr>
        <b/>
        <sz val="12"/>
        <color indexed="8"/>
        <rFont val="Times New Roman"/>
        <family val="1"/>
        <charset val="204"/>
      </rPr>
      <t xml:space="preserve">. </t>
    </r>
    <r>
      <rPr>
        <sz val="12"/>
        <color indexed="8"/>
        <rFont val="Times New Roman"/>
        <family val="1"/>
        <charset val="204"/>
      </rPr>
      <t>Организация повышения квалификации педагогических и руководящих работников муниципальных учреждений дополнительного образования в условиях модернизации образования, применение инновационных подходов к деятельности  всех служб (курсовая переподготовка, стажировка молодых специалистов, педагогические мастерские, экспериментальные площадки и т.д.</t>
    </r>
  </si>
  <si>
    <t>Задача 1.1. Осуществление управления в области образования, обеспечивающее необходимые условия для 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</t>
  </si>
  <si>
    <t>Задача 2.1. Инновации в системе дошкольного образования</t>
  </si>
  <si>
    <t>Задача 2.2. Расходы на обеспечение деятельности (оказание услуг) муниципальных учреждений</t>
  </si>
  <si>
    <t>Задача 2.3. Обеспечение пожарной и антитеррористической безопасности муниципальных учреждений</t>
  </si>
  <si>
    <t>Задача 2.4. Проведение капитальных и текущих ремонтов</t>
  </si>
  <si>
    <t>Задача 2.5.  Выполнение отдельных государственных полномочий на реализацию государственного стандарта дошкольного образования</t>
  </si>
  <si>
    <t>Задача 2.6.  Выполнение отдельных государственных полномочий на выплату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</si>
  <si>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Задача 2.7. Модернизация региональных систем дошкольного образования</t>
  </si>
  <si>
    <t>Задача 2.8. Строительство дошкольных учреждений</t>
  </si>
  <si>
    <t>Задача 3.1 Расходы на обеспечение деятельности (оказание услуг) муниципальных учреждений</t>
  </si>
  <si>
    <t>Задача 3.2. Выполнение отдельных государственных полномочий на реализацию государственного стандарта общего образования</t>
  </si>
  <si>
    <t>Задача 3.3. Обеспечение пожарной и антитеррористической безопасности муниципальных учреждений</t>
  </si>
  <si>
    <t>Задача 3.4.Проведение капитальных и текущих ремонтов</t>
  </si>
  <si>
    <t>Задача 3.5.Организация перевозки детей на летний период к местам работы родителей, занятых в оленеводстве</t>
  </si>
  <si>
    <t>Задача 3.6.Выполнение отдельных государственных полномочий по обеспечению деятельности специальных (коррекционных) образовательных учреждений для обучающихся, воспитанников с ограниченными возможностями здоровья, оздоровительных образовательных учреждений санаторного типа для детей, нуждающихся в длительном лечении</t>
  </si>
  <si>
    <t>Задача 3.7. Развитие системы поддержки талантливых детей</t>
  </si>
  <si>
    <t xml:space="preserve">Задача 5.1. Обеспечение детей отдыхом и оздоровлением в летних образовательных учреждениях Олекминского района, в т.ч. детей, находящихся в трудной жизненной ситуации. </t>
  </si>
  <si>
    <t xml:space="preserve">Мероприятие 5.1.1.Обеспечение детей отдыхом и оздоровлением в летних образовательных учреждениях Олекминского района, в т.ч. детей, находящихся в трудной жизненной ситуации. </t>
  </si>
  <si>
    <t>Мероприятие 5.1.2.Укрепление и развитие материально-технической   базы учреждений отдыха и  оздоровления детей.</t>
  </si>
  <si>
    <t xml:space="preserve">Мероприятие 5.1.3.Обеспечение летней занятостью детей и подростков из группы социального риска.  </t>
  </si>
  <si>
    <t>Задача 5.2.Создание условий для выполнения санитарно-гигиенических норм и правил, эпидемиологической и противопожарной безопасности.</t>
  </si>
  <si>
    <t xml:space="preserve">Мероприятие 5.2.1. Обеспечение безопасности детских лагерей. </t>
  </si>
  <si>
    <t>Задача 1.2. Стимулирование и поддержка инновационной  деятельности педагогов</t>
  </si>
  <si>
    <t>мероприятие 1.2.1 Стимулирование и поддержка инновационной  деятельности педагогов</t>
  </si>
  <si>
    <t>Задача 1.3. Организация профессиональных конкурсов, мероприятий, развитие грантовой поддержки</t>
  </si>
  <si>
    <t>Мероприятие 1.3.1. Организация профессиональных конкурсов, мероприятий, развитие грантовой поддержки</t>
  </si>
  <si>
    <t xml:space="preserve"> Задача 1.4. Обеспечение жизнедеятельности  МКУ «УООР»РС (Я);</t>
  </si>
  <si>
    <t>Мероприятие 1.4.1. Финансовое  обеспечение расходов  деятельности (оказание услуг) муниципальных учреждений</t>
  </si>
  <si>
    <t xml:space="preserve"> Задача 1.4. Обеспечение жизнедеятельности  МКУ «УООР»РС 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</si>
</sst>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justify"/>
    </xf>
    <xf numFmtId="43" fontId="4" fillId="0" borderId="1" xfId="1" applyFont="1" applyBorder="1" applyAlignment="1">
      <alignment wrapText="1"/>
    </xf>
    <xf numFmtId="43" fontId="4" fillId="0" borderId="1" xfId="1" applyFont="1" applyBorder="1"/>
    <xf numFmtId="43" fontId="2" fillId="0" borderId="1" xfId="1" applyFont="1" applyBorder="1"/>
    <xf numFmtId="43" fontId="2" fillId="0" borderId="1" xfId="1" applyFont="1" applyBorder="1" applyAlignment="1">
      <alignment wrapText="1"/>
    </xf>
    <xf numFmtId="43" fontId="1" fillId="0" borderId="1" xfId="1" applyFont="1" applyBorder="1" applyAlignment="1">
      <alignment horizontal="right"/>
    </xf>
    <xf numFmtId="43" fontId="4" fillId="2" borderId="1" xfId="1" applyFont="1" applyFill="1" applyBorder="1" applyAlignment="1">
      <alignment wrapText="1"/>
    </xf>
    <xf numFmtId="43" fontId="1" fillId="0" borderId="1" xfId="1" applyFont="1" applyBorder="1" applyAlignment="1">
      <alignment horizontal="right" wrapText="1"/>
    </xf>
    <xf numFmtId="43" fontId="1" fillId="2" borderId="1" xfId="1" applyFont="1" applyFill="1" applyBorder="1" applyAlignment="1">
      <alignment horizontal="right" wrapText="1"/>
    </xf>
    <xf numFmtId="0" fontId="2" fillId="2" borderId="0" xfId="0" applyFont="1" applyFill="1"/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3" fontId="2" fillId="2" borderId="1" xfId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1" fillId="0" borderId="0" xfId="0" applyFont="1" applyBorder="1"/>
    <xf numFmtId="43" fontId="2" fillId="0" borderId="0" xfId="1" applyFont="1" applyBorder="1"/>
    <xf numFmtId="43" fontId="1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 wrapText="1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3" fontId="3" fillId="0" borderId="1" xfId="1" applyFont="1" applyBorder="1" applyAlignment="1">
      <alignment horizontal="center" wrapText="1"/>
    </xf>
    <xf numFmtId="43" fontId="6" fillId="0" borderId="1" xfId="1" applyFont="1" applyBorder="1"/>
    <xf numFmtId="43" fontId="6" fillId="0" borderId="1" xfId="1" applyFont="1" applyBorder="1" applyAlignment="1">
      <alignment wrapText="1"/>
    </xf>
    <xf numFmtId="43" fontId="1" fillId="0" borderId="0" xfId="0" applyNumberFormat="1" applyFont="1"/>
    <xf numFmtId="0" fontId="10" fillId="0" borderId="0" xfId="0" applyFont="1"/>
    <xf numFmtId="43" fontId="9" fillId="0" borderId="1" xfId="1" applyFont="1" applyBorder="1"/>
    <xf numFmtId="0" fontId="11" fillId="0" borderId="0" xfId="0" applyFont="1"/>
    <xf numFmtId="0" fontId="12" fillId="0" borderId="0" xfId="0" applyFont="1"/>
    <xf numFmtId="0" fontId="10" fillId="0" borderId="4" xfId="0" applyFont="1" applyBorder="1" applyAlignment="1">
      <alignment wrapText="1"/>
    </xf>
    <xf numFmtId="43" fontId="6" fillId="0" borderId="1" xfId="1" applyFont="1" applyBorder="1" applyAlignment="1">
      <alignment vertical="distributed"/>
    </xf>
    <xf numFmtId="43" fontId="9" fillId="0" borderId="1" xfId="1" applyFont="1" applyBorder="1" applyAlignment="1">
      <alignment wrapText="1"/>
    </xf>
    <xf numFmtId="0" fontId="9" fillId="0" borderId="0" xfId="0" applyFont="1"/>
    <xf numFmtId="0" fontId="1" fillId="0" borderId="4" xfId="0" applyFont="1" applyBorder="1" applyAlignment="1">
      <alignment vertical="center" wrapText="1"/>
    </xf>
    <xf numFmtId="0" fontId="1" fillId="0" borderId="8" xfId="0" applyFont="1" applyBorder="1"/>
    <xf numFmtId="43" fontId="1" fillId="0" borderId="8" xfId="1" applyFont="1" applyBorder="1" applyAlignment="1">
      <alignment horizontal="right" wrapText="1"/>
    </xf>
    <xf numFmtId="0" fontId="1" fillId="0" borderId="7" xfId="0" applyFont="1" applyBorder="1"/>
    <xf numFmtId="43" fontId="1" fillId="0" borderId="7" xfId="1" applyFont="1" applyBorder="1" applyAlignment="1">
      <alignment horizontal="right" wrapText="1"/>
    </xf>
    <xf numFmtId="43" fontId="1" fillId="0" borderId="1" xfId="1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3" fontId="1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2" fontId="2" fillId="2" borderId="3" xfId="0" applyNumberFormat="1" applyFont="1" applyFill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view="pageBreakPreview" zoomScale="80" zoomScaleSheetLayoutView="80" workbookViewId="0">
      <selection activeCell="C5" sqref="C5"/>
    </sheetView>
  </sheetViews>
  <sheetFormatPr defaultColWidth="9.109375" defaultRowHeight="15.6" x14ac:dyDescent="0.3"/>
  <cols>
    <col min="1" max="1" width="10.88671875" style="53" customWidth="1"/>
    <col min="2" max="2" width="17.5546875" style="53" customWidth="1"/>
    <col min="3" max="4" width="20.44140625" style="53" customWidth="1"/>
    <col min="5" max="5" width="19.88671875" style="53" customWidth="1"/>
    <col min="6" max="6" width="21.44140625" style="53" customWidth="1"/>
    <col min="7" max="7" width="17.109375" style="53" customWidth="1"/>
    <col min="8" max="8" width="0.33203125" style="53" hidden="1" customWidth="1"/>
    <col min="9" max="16384" width="9.109375" style="53"/>
  </cols>
  <sheetData>
    <row r="1" spans="1:8" ht="53.25" customHeight="1" x14ac:dyDescent="0.3">
      <c r="B1" s="133" t="s">
        <v>7</v>
      </c>
      <c r="C1" s="133"/>
      <c r="D1" s="133"/>
      <c r="E1" s="133"/>
      <c r="F1" s="133"/>
    </row>
    <row r="2" spans="1:8" ht="36.75" customHeight="1" x14ac:dyDescent="0.3">
      <c r="A2" s="78" t="s">
        <v>0</v>
      </c>
      <c r="B2" s="78" t="s">
        <v>1</v>
      </c>
      <c r="C2" s="78" t="s">
        <v>2</v>
      </c>
      <c r="D2" s="78" t="s">
        <v>3</v>
      </c>
      <c r="E2" s="78" t="s">
        <v>4</v>
      </c>
      <c r="F2" s="78" t="s">
        <v>5</v>
      </c>
      <c r="G2" s="78" t="s">
        <v>6</v>
      </c>
    </row>
    <row r="3" spans="1:8" x14ac:dyDescent="0.3">
      <c r="A3" s="115" t="s">
        <v>2</v>
      </c>
      <c r="B3" s="134"/>
      <c r="C3" s="33">
        <f>SUM(C4:C6)</f>
        <v>5381076.9189999998</v>
      </c>
      <c r="D3" s="33">
        <f>SUM(D4:D6)</f>
        <v>0</v>
      </c>
      <c r="E3" s="33">
        <f>SUM(E4:E6)</f>
        <v>2498184.1</v>
      </c>
      <c r="F3" s="33">
        <f>SUM(F4:F6)</f>
        <v>2819343.6189999999</v>
      </c>
      <c r="G3" s="33">
        <f>SUM(G4:G6)</f>
        <v>63549.2</v>
      </c>
    </row>
    <row r="4" spans="1:8" x14ac:dyDescent="0.3">
      <c r="A4" s="54"/>
      <c r="B4" s="54">
        <v>2016</v>
      </c>
      <c r="C4" s="50">
        <f t="shared" ref="C4:G6" si="0">C11+C43+C98+C147+C188</f>
        <v>1726245.6</v>
      </c>
      <c r="D4" s="50">
        <f t="shared" si="0"/>
        <v>0</v>
      </c>
      <c r="E4" s="50">
        <f t="shared" si="0"/>
        <v>796706.3</v>
      </c>
      <c r="F4" s="50">
        <f t="shared" si="0"/>
        <v>909389.3</v>
      </c>
      <c r="G4" s="50">
        <f t="shared" si="0"/>
        <v>20150</v>
      </c>
    </row>
    <row r="5" spans="1:8" x14ac:dyDescent="0.3">
      <c r="A5" s="54"/>
      <c r="B5" s="54">
        <v>2017</v>
      </c>
      <c r="C5" s="50">
        <f t="shared" si="0"/>
        <v>1779585.57</v>
      </c>
      <c r="D5" s="50">
        <f t="shared" si="0"/>
        <v>0</v>
      </c>
      <c r="E5" s="50">
        <f t="shared" si="0"/>
        <v>828505.5</v>
      </c>
      <c r="F5" s="50">
        <f t="shared" si="0"/>
        <v>929914.07</v>
      </c>
      <c r="G5" s="50">
        <f t="shared" si="0"/>
        <v>21166</v>
      </c>
    </row>
    <row r="6" spans="1:8" x14ac:dyDescent="0.3">
      <c r="A6" s="54"/>
      <c r="B6" s="54">
        <v>2018</v>
      </c>
      <c r="C6" s="50">
        <f t="shared" si="0"/>
        <v>1875245.7490000001</v>
      </c>
      <c r="D6" s="50">
        <f t="shared" si="0"/>
        <v>0</v>
      </c>
      <c r="E6" s="50">
        <f t="shared" si="0"/>
        <v>872972.3</v>
      </c>
      <c r="F6" s="50">
        <f t="shared" si="0"/>
        <v>980040.24900000007</v>
      </c>
      <c r="G6" s="50">
        <f t="shared" si="0"/>
        <v>22233.199999999997</v>
      </c>
    </row>
    <row r="7" spans="1:8" ht="15.75" customHeight="1" x14ac:dyDescent="0.3">
      <c r="A7" s="88" t="s">
        <v>8</v>
      </c>
      <c r="B7" s="89"/>
      <c r="C7" s="89"/>
      <c r="D7" s="89"/>
      <c r="E7" s="89"/>
      <c r="F7" s="89"/>
      <c r="G7" s="90"/>
      <c r="H7" s="3"/>
    </row>
    <row r="8" spans="1:8" ht="31.2" x14ac:dyDescent="0.3">
      <c r="A8" s="79" t="s">
        <v>0</v>
      </c>
      <c r="B8" s="80" t="s">
        <v>1</v>
      </c>
      <c r="C8" s="79" t="s">
        <v>2</v>
      </c>
      <c r="D8" s="80" t="s">
        <v>3</v>
      </c>
      <c r="E8" s="80" t="s">
        <v>4</v>
      </c>
      <c r="F8" s="80" t="s">
        <v>5</v>
      </c>
      <c r="G8" s="80" t="s">
        <v>6</v>
      </c>
      <c r="H8" s="3"/>
    </row>
    <row r="9" spans="1:8" x14ac:dyDescent="0.3">
      <c r="A9" s="91"/>
      <c r="B9" s="92"/>
      <c r="C9" s="92"/>
      <c r="D9" s="92"/>
      <c r="E9" s="92"/>
      <c r="F9" s="92"/>
      <c r="G9" s="93"/>
      <c r="H9" s="3"/>
    </row>
    <row r="10" spans="1:8" x14ac:dyDescent="0.3">
      <c r="A10" s="94" t="s">
        <v>2</v>
      </c>
      <c r="B10" s="95"/>
      <c r="C10" s="13">
        <f>D10+E10+F10+G10</f>
        <v>213166.32</v>
      </c>
      <c r="D10" s="12">
        <v>0</v>
      </c>
      <c r="E10" s="12">
        <f>E11+E12+E13</f>
        <v>0</v>
      </c>
      <c r="F10" s="12">
        <f>F11+F12+F13</f>
        <v>213166.32</v>
      </c>
      <c r="G10" s="12">
        <f>G11+G12+G13</f>
        <v>0</v>
      </c>
      <c r="H10" s="9"/>
    </row>
    <row r="11" spans="1:8" x14ac:dyDescent="0.3">
      <c r="A11" s="6"/>
      <c r="B11" s="6">
        <v>2016</v>
      </c>
      <c r="C11" s="14">
        <f>D11+E11+F11+G11</f>
        <v>67286.8</v>
      </c>
      <c r="D11" s="14">
        <f t="shared" ref="D11:E11" si="1">D23+D29+D36</f>
        <v>0</v>
      </c>
      <c r="E11" s="14">
        <f t="shared" si="1"/>
        <v>0</v>
      </c>
      <c r="F11" s="14">
        <f>F23+F29+F36</f>
        <v>67286.8</v>
      </c>
      <c r="G11" s="14">
        <f t="shared" ref="G11" si="2">G23+G29+G36</f>
        <v>0</v>
      </c>
      <c r="H11" s="3"/>
    </row>
    <row r="12" spans="1:8" x14ac:dyDescent="0.3">
      <c r="A12" s="6"/>
      <c r="B12" s="6">
        <v>2017</v>
      </c>
      <c r="C12" s="14">
        <f>D12+E12+F12+G12</f>
        <v>70987.59</v>
      </c>
      <c r="D12" s="14">
        <f t="shared" ref="D12:G13" si="3">D24+D30+D37</f>
        <v>0</v>
      </c>
      <c r="E12" s="14">
        <f t="shared" si="3"/>
        <v>0</v>
      </c>
      <c r="F12" s="14">
        <f t="shared" si="3"/>
        <v>70987.59</v>
      </c>
      <c r="G12" s="14">
        <f t="shared" si="3"/>
        <v>0</v>
      </c>
      <c r="H12" s="3"/>
    </row>
    <row r="13" spans="1:8" x14ac:dyDescent="0.3">
      <c r="A13" s="6"/>
      <c r="B13" s="6">
        <v>2018</v>
      </c>
      <c r="C13" s="14">
        <f>D13+E13+F13+G13</f>
        <v>74891.929999999993</v>
      </c>
      <c r="D13" s="14">
        <f t="shared" si="3"/>
        <v>0</v>
      </c>
      <c r="E13" s="14">
        <f t="shared" si="3"/>
        <v>0</v>
      </c>
      <c r="F13" s="14">
        <f t="shared" si="3"/>
        <v>74891.929999999993</v>
      </c>
      <c r="G13" s="14">
        <f t="shared" si="3"/>
        <v>0</v>
      </c>
      <c r="H13" s="3"/>
    </row>
    <row r="14" spans="1:8" ht="15.75" customHeight="1" x14ac:dyDescent="0.3">
      <c r="A14" s="115" t="s">
        <v>39</v>
      </c>
      <c r="B14" s="138"/>
      <c r="C14" s="138"/>
      <c r="D14" s="138"/>
      <c r="E14" s="138"/>
      <c r="F14" s="138"/>
      <c r="G14" s="139"/>
      <c r="H14" s="10"/>
    </row>
    <row r="15" spans="1:8" ht="29.25" customHeight="1" x14ac:dyDescent="0.3">
      <c r="A15" s="96" t="s">
        <v>9</v>
      </c>
      <c r="B15" s="97"/>
      <c r="C15" s="97"/>
      <c r="D15" s="97"/>
      <c r="E15" s="97"/>
      <c r="F15" s="97"/>
      <c r="G15" s="97"/>
      <c r="H15" s="98"/>
    </row>
    <row r="16" spans="1:8" x14ac:dyDescent="0.3">
      <c r="A16" s="94" t="s">
        <v>2</v>
      </c>
      <c r="B16" s="95"/>
      <c r="C16" s="13">
        <f>D16+E16+F16+G16</f>
        <v>0</v>
      </c>
      <c r="D16" s="12">
        <f>D17+D18+D19</f>
        <v>0</v>
      </c>
      <c r="E16" s="12">
        <f>E17+E18+E19</f>
        <v>0</v>
      </c>
      <c r="F16" s="12">
        <f>F17+F18+F19</f>
        <v>0</v>
      </c>
      <c r="G16" s="12">
        <f>G17+G18+G19</f>
        <v>0</v>
      </c>
      <c r="H16" s="73"/>
    </row>
    <row r="17" spans="1:8" x14ac:dyDescent="0.3">
      <c r="A17" s="7"/>
      <c r="B17" s="7">
        <v>2016</v>
      </c>
      <c r="C17" s="8"/>
      <c r="D17" s="8"/>
      <c r="E17" s="8"/>
      <c r="F17" s="7"/>
      <c r="G17" s="8"/>
      <c r="H17" s="10"/>
    </row>
    <row r="18" spans="1:8" x14ac:dyDescent="0.3">
      <c r="A18" s="7"/>
      <c r="B18" s="7">
        <v>2017</v>
      </c>
      <c r="C18" s="8"/>
      <c r="D18" s="8"/>
      <c r="E18" s="8"/>
      <c r="F18" s="7"/>
      <c r="G18" s="8"/>
      <c r="H18" s="10"/>
    </row>
    <row r="19" spans="1:8" x14ac:dyDescent="0.3">
      <c r="A19" s="7"/>
      <c r="B19" s="7">
        <v>2018</v>
      </c>
      <c r="C19" s="8"/>
      <c r="D19" s="8"/>
      <c r="E19" s="8"/>
      <c r="F19" s="7"/>
      <c r="G19" s="8"/>
      <c r="H19" s="10"/>
    </row>
    <row r="20" spans="1:8" x14ac:dyDescent="0.3">
      <c r="A20" s="99" t="s">
        <v>61</v>
      </c>
      <c r="B20" s="100"/>
      <c r="C20" s="100"/>
      <c r="D20" s="100"/>
      <c r="E20" s="100"/>
      <c r="F20" s="100"/>
      <c r="G20" s="101"/>
      <c r="H20" s="10"/>
    </row>
    <row r="21" spans="1:8" ht="29.25" customHeight="1" x14ac:dyDescent="0.3">
      <c r="A21" s="102" t="s">
        <v>62</v>
      </c>
      <c r="B21" s="103"/>
      <c r="C21" s="103"/>
      <c r="D21" s="103"/>
      <c r="E21" s="103"/>
      <c r="F21" s="103"/>
      <c r="G21" s="104"/>
      <c r="H21" s="10"/>
    </row>
    <row r="22" spans="1:8" x14ac:dyDescent="0.3">
      <c r="A22" s="94" t="s">
        <v>2</v>
      </c>
      <c r="B22" s="95"/>
      <c r="C22" s="13">
        <f>D22+E22+F22+G22</f>
        <v>300</v>
      </c>
      <c r="D22" s="12">
        <f>D23+D24+D25</f>
        <v>0</v>
      </c>
      <c r="E22" s="12">
        <f>E23+E24+E25</f>
        <v>0</v>
      </c>
      <c r="F22" s="12">
        <f>F23+F24+F25</f>
        <v>300</v>
      </c>
      <c r="G22" s="12">
        <f>G23+G24+G25</f>
        <v>0</v>
      </c>
      <c r="H22" s="5">
        <f>H23+H24+H25</f>
        <v>0</v>
      </c>
    </row>
    <row r="23" spans="1:8" x14ac:dyDescent="0.3">
      <c r="A23" s="7"/>
      <c r="B23" s="7">
        <v>2016</v>
      </c>
      <c r="C23" s="14">
        <f>D23+E23+F23+G23</f>
        <v>100</v>
      </c>
      <c r="D23" s="16"/>
      <c r="E23" s="16"/>
      <c r="F23" s="18">
        <v>100</v>
      </c>
      <c r="G23" s="16"/>
      <c r="H23" s="10"/>
    </row>
    <row r="24" spans="1:8" x14ac:dyDescent="0.3">
      <c r="A24" s="7"/>
      <c r="B24" s="7">
        <v>2017</v>
      </c>
      <c r="C24" s="14">
        <f>D24+E24+F24+G24</f>
        <v>100</v>
      </c>
      <c r="D24" s="16"/>
      <c r="E24" s="16"/>
      <c r="F24" s="18">
        <v>100</v>
      </c>
      <c r="G24" s="16"/>
      <c r="H24" s="10"/>
    </row>
    <row r="25" spans="1:8" x14ac:dyDescent="0.3">
      <c r="A25" s="7"/>
      <c r="B25" s="7">
        <v>2018</v>
      </c>
      <c r="C25" s="14">
        <f>D25+E25+F25+G25</f>
        <v>100</v>
      </c>
      <c r="D25" s="16"/>
      <c r="E25" s="16"/>
      <c r="F25" s="18">
        <v>100</v>
      </c>
      <c r="G25" s="16"/>
      <c r="H25" s="10"/>
    </row>
    <row r="26" spans="1:8" x14ac:dyDescent="0.3">
      <c r="A26" s="105" t="s">
        <v>63</v>
      </c>
      <c r="B26" s="105"/>
      <c r="C26" s="105"/>
      <c r="D26" s="105"/>
      <c r="E26" s="105"/>
      <c r="F26" s="105"/>
      <c r="G26" s="87"/>
      <c r="H26" s="10"/>
    </row>
    <row r="27" spans="1:8" x14ac:dyDescent="0.3">
      <c r="A27" s="102" t="s">
        <v>64</v>
      </c>
      <c r="B27" s="103"/>
      <c r="C27" s="103"/>
      <c r="D27" s="103"/>
      <c r="E27" s="103"/>
      <c r="F27" s="103"/>
      <c r="G27" s="104"/>
      <c r="H27" s="10"/>
    </row>
    <row r="28" spans="1:8" x14ac:dyDescent="0.3">
      <c r="A28" s="94" t="s">
        <v>2</v>
      </c>
      <c r="B28" s="95"/>
      <c r="C28" s="13">
        <f>D28+E28+F28+G28</f>
        <v>6300</v>
      </c>
      <c r="D28" s="12">
        <f>D29+D30+D31</f>
        <v>0</v>
      </c>
      <c r="E28" s="12">
        <f>E29+E30+E31</f>
        <v>0</v>
      </c>
      <c r="F28" s="12">
        <f>F29+F30+F31</f>
        <v>6300</v>
      </c>
      <c r="G28" s="12">
        <f>G29+G30+G31</f>
        <v>0</v>
      </c>
      <c r="H28" s="5">
        <f>H29+H30+H31</f>
        <v>0</v>
      </c>
    </row>
    <row r="29" spans="1:8" x14ac:dyDescent="0.3">
      <c r="A29" s="7"/>
      <c r="B29" s="7">
        <v>2016</v>
      </c>
      <c r="C29" s="14">
        <f>D29+E29+F29+G29</f>
        <v>2000</v>
      </c>
      <c r="D29" s="16"/>
      <c r="E29" s="16"/>
      <c r="F29" s="18">
        <v>2000</v>
      </c>
      <c r="G29" s="16"/>
      <c r="H29" s="10"/>
    </row>
    <row r="30" spans="1:8" x14ac:dyDescent="0.3">
      <c r="A30" s="7"/>
      <c r="B30" s="7">
        <v>2017</v>
      </c>
      <c r="C30" s="14">
        <f>D30+E30+F30+G30</f>
        <v>2100</v>
      </c>
      <c r="D30" s="16"/>
      <c r="E30" s="16"/>
      <c r="F30" s="18">
        <v>2100</v>
      </c>
      <c r="G30" s="16"/>
      <c r="H30" s="10"/>
    </row>
    <row r="31" spans="1:8" x14ac:dyDescent="0.3">
      <c r="A31" s="7"/>
      <c r="B31" s="7">
        <v>2018</v>
      </c>
      <c r="C31" s="14">
        <f>D31+E31+F31+G31</f>
        <v>2200</v>
      </c>
      <c r="D31" s="16"/>
      <c r="E31" s="16"/>
      <c r="F31" s="18">
        <v>2200</v>
      </c>
      <c r="G31" s="16"/>
      <c r="H31" s="10"/>
    </row>
    <row r="32" spans="1:8" x14ac:dyDescent="0.3">
      <c r="A32" s="74"/>
      <c r="B32" s="74"/>
      <c r="C32" s="74"/>
      <c r="D32" s="74"/>
      <c r="E32" s="74"/>
      <c r="F32" s="74"/>
      <c r="G32" s="75"/>
      <c r="H32" s="10"/>
    </row>
    <row r="33" spans="1:8" x14ac:dyDescent="0.3">
      <c r="A33" s="106" t="s">
        <v>67</v>
      </c>
      <c r="B33" s="106"/>
      <c r="C33" s="106"/>
      <c r="D33" s="106"/>
      <c r="E33" s="106"/>
      <c r="F33" s="106"/>
      <c r="G33" s="107"/>
      <c r="H33" s="10"/>
    </row>
    <row r="34" spans="1:8" x14ac:dyDescent="0.3">
      <c r="A34" s="102" t="s">
        <v>66</v>
      </c>
      <c r="B34" s="103"/>
      <c r="C34" s="103"/>
      <c r="D34" s="103"/>
      <c r="E34" s="103"/>
      <c r="F34" s="103"/>
      <c r="G34" s="104"/>
      <c r="H34" s="10"/>
    </row>
    <row r="35" spans="1:8" x14ac:dyDescent="0.3">
      <c r="A35" s="94" t="s">
        <v>2</v>
      </c>
      <c r="B35" s="95"/>
      <c r="C35" s="13">
        <f>D35+E35+F35+G35</f>
        <v>206566.32</v>
      </c>
      <c r="D35" s="12">
        <f>D36+D37+D38</f>
        <v>0</v>
      </c>
      <c r="E35" s="12">
        <f>E36+E37+E38</f>
        <v>0</v>
      </c>
      <c r="F35" s="12">
        <f>F36+F37+F38</f>
        <v>206566.32</v>
      </c>
      <c r="G35" s="12">
        <f>G36+G37+G38</f>
        <v>0</v>
      </c>
      <c r="H35" s="5">
        <f>H36+H37+H38</f>
        <v>0</v>
      </c>
    </row>
    <row r="36" spans="1:8" x14ac:dyDescent="0.3">
      <c r="A36" s="7"/>
      <c r="B36" s="7">
        <v>2016</v>
      </c>
      <c r="C36" s="14">
        <f>D36+E36+F36+G36</f>
        <v>65186.8</v>
      </c>
      <c r="D36" s="16"/>
      <c r="E36" s="16"/>
      <c r="F36" s="18">
        <f>67286.8-F23-F29</f>
        <v>65186.8</v>
      </c>
      <c r="G36" s="16"/>
      <c r="H36" s="10"/>
    </row>
    <row r="37" spans="1:8" x14ac:dyDescent="0.3">
      <c r="A37" s="7"/>
      <c r="B37" s="7">
        <v>2017</v>
      </c>
      <c r="C37" s="14">
        <f>D37+E37+F37+G37</f>
        <v>68787.59</v>
      </c>
      <c r="D37" s="16"/>
      <c r="E37" s="16"/>
      <c r="F37" s="18">
        <f>70987.59-F30-F24</f>
        <v>68787.59</v>
      </c>
      <c r="G37" s="16"/>
      <c r="H37" s="10"/>
    </row>
    <row r="38" spans="1:8" x14ac:dyDescent="0.3">
      <c r="A38" s="7"/>
      <c r="B38" s="7">
        <v>2018</v>
      </c>
      <c r="C38" s="14">
        <f>D38+E38+F38+G38</f>
        <v>72591.929999999993</v>
      </c>
      <c r="D38" s="16"/>
      <c r="E38" s="16"/>
      <c r="F38" s="18">
        <f>74891.93-F25-F31</f>
        <v>72591.929999999993</v>
      </c>
      <c r="G38" s="16"/>
      <c r="H38" s="10"/>
    </row>
    <row r="39" spans="1:8" ht="30" customHeight="1" x14ac:dyDescent="0.3">
      <c r="A39" s="135" t="s">
        <v>10</v>
      </c>
      <c r="B39" s="136"/>
      <c r="C39" s="136"/>
      <c r="D39" s="136"/>
      <c r="E39" s="136"/>
      <c r="F39" s="136"/>
      <c r="G39" s="137"/>
      <c r="H39" s="57"/>
    </row>
    <row r="40" spans="1:8" ht="35.25" customHeight="1" x14ac:dyDescent="0.3">
      <c r="A40" s="22" t="s">
        <v>0</v>
      </c>
      <c r="B40" s="22" t="s">
        <v>1</v>
      </c>
      <c r="C40" s="22" t="s">
        <v>2</v>
      </c>
      <c r="D40" s="22" t="s">
        <v>3</v>
      </c>
      <c r="E40" s="22" t="s">
        <v>4</v>
      </c>
      <c r="F40" s="22" t="s">
        <v>5</v>
      </c>
      <c r="G40" s="22" t="s">
        <v>6</v>
      </c>
      <c r="H40" s="58"/>
    </row>
    <row r="41" spans="1:8" x14ac:dyDescent="0.3">
      <c r="A41" s="68"/>
      <c r="B41" s="69"/>
      <c r="C41" s="69"/>
      <c r="D41" s="69"/>
      <c r="E41" s="69"/>
      <c r="F41" s="69"/>
      <c r="G41" s="70"/>
      <c r="H41" s="57"/>
    </row>
    <row r="42" spans="1:8" x14ac:dyDescent="0.3">
      <c r="A42" s="76" t="s">
        <v>2</v>
      </c>
      <c r="B42" s="77"/>
      <c r="C42" s="17">
        <f>C43+C44+C45</f>
        <v>1318002.8172499998</v>
      </c>
      <c r="D42" s="17">
        <f>D43+D44+D45</f>
        <v>0</v>
      </c>
      <c r="E42" s="17">
        <f>E43+E44+E45</f>
        <v>531211.1</v>
      </c>
      <c r="F42" s="17">
        <f>F43+F44+F45</f>
        <v>730046.71724999999</v>
      </c>
      <c r="G42" s="17">
        <f>G43+G44+G45</f>
        <v>56745</v>
      </c>
      <c r="H42" s="57"/>
    </row>
    <row r="43" spans="1:8" x14ac:dyDescent="0.3">
      <c r="A43" s="25"/>
      <c r="B43" s="25">
        <v>2016</v>
      </c>
      <c r="C43" s="24">
        <f>C49+C55+C61+C67+C73+C79+C85+C91</f>
        <v>439056.19999999995</v>
      </c>
      <c r="D43" s="24">
        <f t="shared" ref="D43:G45" si="4">D49+D55+D61+D67+D73+D79+D85+D91</f>
        <v>0</v>
      </c>
      <c r="E43" s="24">
        <f t="shared" si="4"/>
        <v>175823.3</v>
      </c>
      <c r="F43" s="24">
        <f t="shared" si="4"/>
        <v>245232.9</v>
      </c>
      <c r="G43" s="24">
        <f t="shared" si="4"/>
        <v>18000</v>
      </c>
      <c r="H43" s="57"/>
    </row>
    <row r="44" spans="1:8" x14ac:dyDescent="0.3">
      <c r="A44" s="25"/>
      <c r="B44" s="25">
        <v>2017</v>
      </c>
      <c r="C44" s="24">
        <f t="shared" ref="C44:C45" si="5">C50+C56+C62+C68+C74+C80+C86+C92</f>
        <v>428868.44500000001</v>
      </c>
      <c r="D44" s="24">
        <f t="shared" si="4"/>
        <v>0</v>
      </c>
      <c r="E44" s="24">
        <f t="shared" si="4"/>
        <v>173473.9</v>
      </c>
      <c r="F44" s="24">
        <f t="shared" si="4"/>
        <v>236494.54500000001</v>
      </c>
      <c r="G44" s="24">
        <f t="shared" si="4"/>
        <v>18900</v>
      </c>
      <c r="H44" s="57"/>
    </row>
    <row r="45" spans="1:8" x14ac:dyDescent="0.3">
      <c r="A45" s="25"/>
      <c r="B45" s="25">
        <v>2018</v>
      </c>
      <c r="C45" s="24">
        <f t="shared" si="5"/>
        <v>450078.17224999995</v>
      </c>
      <c r="D45" s="24">
        <f t="shared" si="4"/>
        <v>0</v>
      </c>
      <c r="E45" s="24">
        <f t="shared" si="4"/>
        <v>181913.9</v>
      </c>
      <c r="F45" s="24">
        <f t="shared" si="4"/>
        <v>248319.27224999998</v>
      </c>
      <c r="G45" s="24">
        <f t="shared" si="4"/>
        <v>19845</v>
      </c>
      <c r="H45" s="57"/>
    </row>
    <row r="46" spans="1:8" s="55" customFormat="1" ht="30" customHeight="1" x14ac:dyDescent="0.3">
      <c r="A46" s="140" t="s">
        <v>40</v>
      </c>
      <c r="B46" s="127"/>
      <c r="C46" s="127"/>
      <c r="D46" s="127"/>
      <c r="E46" s="127"/>
      <c r="F46" s="127"/>
      <c r="G46" s="141"/>
      <c r="H46" s="59"/>
    </row>
    <row r="47" spans="1:8" s="55" customFormat="1" ht="30.75" customHeight="1" x14ac:dyDescent="0.3">
      <c r="A47" s="123" t="s">
        <v>18</v>
      </c>
      <c r="B47" s="124"/>
      <c r="C47" s="124"/>
      <c r="D47" s="124"/>
      <c r="E47" s="124"/>
      <c r="F47" s="124"/>
      <c r="G47" s="125"/>
      <c r="H47" s="59"/>
    </row>
    <row r="48" spans="1:8" x14ac:dyDescent="0.3">
      <c r="A48" s="128" t="s">
        <v>2</v>
      </c>
      <c r="B48" s="129"/>
      <c r="C48" s="17">
        <f>C49+C50+C51</f>
        <v>180</v>
      </c>
      <c r="D48" s="17">
        <f>D49+D50+D51</f>
        <v>0</v>
      </c>
      <c r="E48" s="17">
        <f>E49+E50+E51</f>
        <v>0</v>
      </c>
      <c r="F48" s="17">
        <f>F49+F50+F51</f>
        <v>180</v>
      </c>
      <c r="G48" s="17">
        <f>G49+G50+G51</f>
        <v>0</v>
      </c>
      <c r="H48" s="57"/>
    </row>
    <row r="49" spans="1:10" s="55" customFormat="1" x14ac:dyDescent="0.3">
      <c r="A49" s="60"/>
      <c r="B49" s="60">
        <v>2016</v>
      </c>
      <c r="C49" s="24">
        <f>D49+E49+F49+G49</f>
        <v>60</v>
      </c>
      <c r="D49" s="19"/>
      <c r="E49" s="19"/>
      <c r="F49" s="19">
        <v>60</v>
      </c>
      <c r="G49" s="19"/>
      <c r="H49" s="59"/>
      <c r="J49" s="56"/>
    </row>
    <row r="50" spans="1:10" s="55" customFormat="1" x14ac:dyDescent="0.3">
      <c r="A50" s="60"/>
      <c r="B50" s="60">
        <v>2017</v>
      </c>
      <c r="C50" s="24">
        <f>D50+E50+F50+G50</f>
        <v>60</v>
      </c>
      <c r="D50" s="19"/>
      <c r="E50" s="19"/>
      <c r="F50" s="19">
        <v>60</v>
      </c>
      <c r="G50" s="19"/>
      <c r="H50" s="59"/>
      <c r="J50" s="56"/>
    </row>
    <row r="51" spans="1:10" s="55" customFormat="1" x14ac:dyDescent="0.3">
      <c r="A51" s="60"/>
      <c r="B51" s="60">
        <v>2018</v>
      </c>
      <c r="C51" s="24">
        <f>D51+E51+F51+G51</f>
        <v>60</v>
      </c>
      <c r="D51" s="19"/>
      <c r="E51" s="19"/>
      <c r="F51" s="19">
        <v>60</v>
      </c>
      <c r="G51" s="19"/>
      <c r="H51" s="59"/>
      <c r="J51" s="56"/>
    </row>
    <row r="52" spans="1:10" s="55" customFormat="1" ht="27" customHeight="1" x14ac:dyDescent="0.3">
      <c r="A52" s="140" t="s">
        <v>41</v>
      </c>
      <c r="B52" s="127"/>
      <c r="C52" s="127"/>
      <c r="D52" s="127"/>
      <c r="E52" s="127"/>
      <c r="F52" s="127"/>
      <c r="G52" s="141"/>
      <c r="H52" s="59"/>
    </row>
    <row r="53" spans="1:10" s="55" customFormat="1" ht="30.75" customHeight="1" x14ac:dyDescent="0.3">
      <c r="A53" s="142" t="s">
        <v>20</v>
      </c>
      <c r="B53" s="142"/>
      <c r="C53" s="142"/>
      <c r="D53" s="142"/>
      <c r="E53" s="142"/>
      <c r="F53" s="142"/>
      <c r="G53" s="142"/>
      <c r="H53" s="59"/>
    </row>
    <row r="54" spans="1:10" x14ac:dyDescent="0.3">
      <c r="A54" s="128" t="s">
        <v>2</v>
      </c>
      <c r="B54" s="129"/>
      <c r="C54" s="17">
        <f>C55+C56+C57</f>
        <v>661254.41724999994</v>
      </c>
      <c r="D54" s="17">
        <f>D55+D56+D57</f>
        <v>0</v>
      </c>
      <c r="E54" s="17">
        <f>E55+E56+E57</f>
        <v>0</v>
      </c>
      <c r="F54" s="17">
        <f>F55+F56+F57</f>
        <v>604509.41724999994</v>
      </c>
      <c r="G54" s="17">
        <f>G55+G56+G57</f>
        <v>56745</v>
      </c>
      <c r="H54" s="57"/>
    </row>
    <row r="55" spans="1:10" s="55" customFormat="1" x14ac:dyDescent="0.3">
      <c r="A55" s="60"/>
      <c r="B55" s="60">
        <v>2016</v>
      </c>
      <c r="C55" s="24">
        <f>D55+E55+F55+G55</f>
        <v>204433</v>
      </c>
      <c r="D55" s="19"/>
      <c r="E55" s="19"/>
      <c r="F55" s="19">
        <f>212871.8-F67</f>
        <v>186433</v>
      </c>
      <c r="G55" s="19">
        <v>18000</v>
      </c>
      <c r="H55" s="59"/>
    </row>
    <row r="56" spans="1:10" s="55" customFormat="1" x14ac:dyDescent="0.3">
      <c r="A56" s="60"/>
      <c r="B56" s="60">
        <v>2017</v>
      </c>
      <c r="C56" s="24">
        <f>D56+E56+F56+G56</f>
        <v>222280.94500000001</v>
      </c>
      <c r="D56" s="19"/>
      <c r="E56" s="19"/>
      <c r="F56" s="19">
        <f>223380.945-F68</f>
        <v>203380.94500000001</v>
      </c>
      <c r="G56" s="19">
        <v>18900</v>
      </c>
      <c r="H56" s="59"/>
    </row>
    <row r="57" spans="1:10" s="55" customFormat="1" x14ac:dyDescent="0.3">
      <c r="A57" s="60"/>
      <c r="B57" s="60">
        <v>2018</v>
      </c>
      <c r="C57" s="24">
        <f>D57+E57+F57+G57</f>
        <v>234540.47224999999</v>
      </c>
      <c r="D57" s="19"/>
      <c r="E57" s="19"/>
      <c r="F57" s="19">
        <f>234695.47225-F69</f>
        <v>214695.47224999999</v>
      </c>
      <c r="G57" s="19">
        <v>19845</v>
      </c>
      <c r="H57" s="59"/>
    </row>
    <row r="58" spans="1:10" s="55" customFormat="1" ht="27" customHeight="1" x14ac:dyDescent="0.3">
      <c r="A58" s="140" t="s">
        <v>42</v>
      </c>
      <c r="B58" s="127"/>
      <c r="C58" s="127"/>
      <c r="D58" s="127"/>
      <c r="E58" s="127"/>
      <c r="F58" s="127"/>
      <c r="G58" s="141"/>
      <c r="H58" s="59"/>
    </row>
    <row r="59" spans="1:10" s="55" customFormat="1" ht="15.75" customHeight="1" x14ac:dyDescent="0.3">
      <c r="A59" s="123" t="s">
        <v>19</v>
      </c>
      <c r="B59" s="124"/>
      <c r="C59" s="124"/>
      <c r="D59" s="124"/>
      <c r="E59" s="124"/>
      <c r="F59" s="124"/>
      <c r="G59" s="125"/>
      <c r="H59" s="59"/>
    </row>
    <row r="60" spans="1:10" x14ac:dyDescent="0.3">
      <c r="A60" s="128" t="s">
        <v>2</v>
      </c>
      <c r="B60" s="129"/>
      <c r="C60" s="17">
        <f>C61+C62+C63</f>
        <v>38561.399999999994</v>
      </c>
      <c r="D60" s="17">
        <f>D61+D62+D63</f>
        <v>0</v>
      </c>
      <c r="E60" s="17">
        <f>E61+E62+E63</f>
        <v>0</v>
      </c>
      <c r="F60" s="17">
        <f>F61+F62+F63</f>
        <v>38561.399999999994</v>
      </c>
      <c r="G60" s="17">
        <f>G61+G62+G63</f>
        <v>0</v>
      </c>
      <c r="H60" s="57"/>
    </row>
    <row r="61" spans="1:10" s="55" customFormat="1" x14ac:dyDescent="0.3">
      <c r="A61" s="60"/>
      <c r="B61" s="60">
        <v>2016</v>
      </c>
      <c r="C61" s="24">
        <f>D61+E61+F61+G61</f>
        <v>12232</v>
      </c>
      <c r="D61" s="19"/>
      <c r="E61" s="19"/>
      <c r="F61" s="19">
        <v>12232</v>
      </c>
      <c r="G61" s="19"/>
      <c r="H61" s="59"/>
    </row>
    <row r="62" spans="1:10" s="55" customFormat="1" x14ac:dyDescent="0.3">
      <c r="A62" s="60"/>
      <c r="B62" s="60">
        <v>2017</v>
      </c>
      <c r="C62" s="24">
        <f>D62+E62+F62+G62</f>
        <v>12843.6</v>
      </c>
      <c r="D62" s="19"/>
      <c r="E62" s="19"/>
      <c r="F62" s="19">
        <v>12843.6</v>
      </c>
      <c r="G62" s="19"/>
      <c r="H62" s="59"/>
    </row>
    <row r="63" spans="1:10" s="55" customFormat="1" x14ac:dyDescent="0.3">
      <c r="A63" s="60"/>
      <c r="B63" s="60">
        <v>2018</v>
      </c>
      <c r="C63" s="24">
        <f>D63+E63+F63+G63</f>
        <v>13485.8</v>
      </c>
      <c r="D63" s="19"/>
      <c r="E63" s="19"/>
      <c r="F63" s="19">
        <v>13485.8</v>
      </c>
      <c r="G63" s="19"/>
      <c r="H63" s="59"/>
    </row>
    <row r="64" spans="1:10" s="55" customFormat="1" ht="27" customHeight="1" x14ac:dyDescent="0.3">
      <c r="A64" s="140" t="s">
        <v>43</v>
      </c>
      <c r="B64" s="127"/>
      <c r="C64" s="127"/>
      <c r="D64" s="127"/>
      <c r="E64" s="127"/>
      <c r="F64" s="127"/>
      <c r="G64" s="141"/>
      <c r="H64" s="59"/>
    </row>
    <row r="65" spans="1:8" s="55" customFormat="1" ht="15.75" customHeight="1" x14ac:dyDescent="0.3">
      <c r="A65" s="123" t="s">
        <v>21</v>
      </c>
      <c r="B65" s="124"/>
      <c r="C65" s="124"/>
      <c r="D65" s="124"/>
      <c r="E65" s="124"/>
      <c r="F65" s="124"/>
      <c r="G65" s="125"/>
      <c r="H65" s="59"/>
    </row>
    <row r="66" spans="1:8" x14ac:dyDescent="0.3">
      <c r="A66" s="128" t="s">
        <v>2</v>
      </c>
      <c r="B66" s="129"/>
      <c r="C66" s="17">
        <f>C67+C68+C69</f>
        <v>66438.8</v>
      </c>
      <c r="D66" s="17">
        <f>D67+D68+D69</f>
        <v>0</v>
      </c>
      <c r="E66" s="17">
        <f>E67+E68+E69</f>
        <v>0</v>
      </c>
      <c r="F66" s="17">
        <f>F67+F68+F69</f>
        <v>66438.8</v>
      </c>
      <c r="G66" s="17">
        <f>G67+G68+G69</f>
        <v>0</v>
      </c>
      <c r="H66" s="57"/>
    </row>
    <row r="67" spans="1:8" s="55" customFormat="1" x14ac:dyDescent="0.3">
      <c r="A67" s="60"/>
      <c r="B67" s="60">
        <v>2016</v>
      </c>
      <c r="C67" s="24">
        <f>D67+E67+F67+G67</f>
        <v>26438.799999999999</v>
      </c>
      <c r="D67" s="19"/>
      <c r="E67" s="19"/>
      <c r="F67" s="19">
        <v>26438.799999999999</v>
      </c>
      <c r="G67" s="19"/>
      <c r="H67" s="59"/>
    </row>
    <row r="68" spans="1:8" s="55" customFormat="1" x14ac:dyDescent="0.3">
      <c r="A68" s="60"/>
      <c r="B68" s="60">
        <v>2017</v>
      </c>
      <c r="C68" s="24">
        <f>D68+E68+F68+G68</f>
        <v>20000</v>
      </c>
      <c r="D68" s="19"/>
      <c r="E68" s="19"/>
      <c r="F68" s="19">
        <v>20000</v>
      </c>
      <c r="G68" s="19"/>
      <c r="H68" s="59"/>
    </row>
    <row r="69" spans="1:8" s="55" customFormat="1" x14ac:dyDescent="0.3">
      <c r="A69" s="60"/>
      <c r="B69" s="60">
        <v>2018</v>
      </c>
      <c r="C69" s="24">
        <f>D69+E69+F69+G69</f>
        <v>20000</v>
      </c>
      <c r="D69" s="19"/>
      <c r="E69" s="19"/>
      <c r="F69" s="19">
        <v>20000</v>
      </c>
      <c r="G69" s="19"/>
      <c r="H69" s="59"/>
    </row>
    <row r="70" spans="1:8" s="55" customFormat="1" ht="38.25" customHeight="1" x14ac:dyDescent="0.3">
      <c r="A70" s="140" t="s">
        <v>44</v>
      </c>
      <c r="B70" s="143"/>
      <c r="C70" s="143"/>
      <c r="D70" s="143"/>
      <c r="E70" s="143"/>
      <c r="F70" s="143"/>
      <c r="G70" s="144"/>
      <c r="H70" s="59"/>
    </row>
    <row r="71" spans="1:8" s="55" customFormat="1" ht="30" customHeight="1" x14ac:dyDescent="0.3">
      <c r="A71" s="123" t="s">
        <v>22</v>
      </c>
      <c r="B71" s="124"/>
      <c r="C71" s="124"/>
      <c r="D71" s="124"/>
      <c r="E71" s="124"/>
      <c r="F71" s="124"/>
      <c r="G71" s="125"/>
      <c r="H71" s="59"/>
    </row>
    <row r="72" spans="1:8" x14ac:dyDescent="0.3">
      <c r="A72" s="128" t="s">
        <v>2</v>
      </c>
      <c r="B72" s="129"/>
      <c r="C72" s="17">
        <f>C73+C74+C75</f>
        <v>517190.6</v>
      </c>
      <c r="D72" s="17">
        <f>D73+D74+D75</f>
        <v>0</v>
      </c>
      <c r="E72" s="17">
        <f>E73+E74+E75</f>
        <v>517190.6</v>
      </c>
      <c r="F72" s="17">
        <f>F73+F74+F75</f>
        <v>0</v>
      </c>
      <c r="G72" s="17">
        <f>G73+G74+G75</f>
        <v>0</v>
      </c>
      <c r="H72" s="57"/>
    </row>
    <row r="73" spans="1:8" s="55" customFormat="1" x14ac:dyDescent="0.3">
      <c r="A73" s="60"/>
      <c r="B73" s="60">
        <v>2016</v>
      </c>
      <c r="C73" s="24">
        <f>D73+E73+F73+G73</f>
        <v>171149.8</v>
      </c>
      <c r="D73" s="19"/>
      <c r="E73" s="19">
        <v>171149.8</v>
      </c>
      <c r="F73" s="19"/>
      <c r="G73" s="19"/>
      <c r="H73" s="59"/>
    </row>
    <row r="74" spans="1:8" s="55" customFormat="1" x14ac:dyDescent="0.3">
      <c r="A74" s="60"/>
      <c r="B74" s="60">
        <v>2017</v>
      </c>
      <c r="C74" s="24">
        <f>D74+E74+F74+G74</f>
        <v>168800.4</v>
      </c>
      <c r="D74" s="19"/>
      <c r="E74" s="19">
        <v>168800.4</v>
      </c>
      <c r="F74" s="19"/>
      <c r="G74" s="19"/>
      <c r="H74" s="59"/>
    </row>
    <row r="75" spans="1:8" s="55" customFormat="1" x14ac:dyDescent="0.3">
      <c r="A75" s="60"/>
      <c r="B75" s="60">
        <v>2018</v>
      </c>
      <c r="C75" s="24">
        <f>D75+E75+F75+G75</f>
        <v>177240.4</v>
      </c>
      <c r="D75" s="19"/>
      <c r="E75" s="19">
        <v>177240.4</v>
      </c>
      <c r="F75" s="19"/>
      <c r="G75" s="19"/>
      <c r="H75" s="59"/>
    </row>
    <row r="76" spans="1:8" s="55" customFormat="1" ht="15.75" customHeight="1" x14ac:dyDescent="0.3">
      <c r="A76" s="140" t="s">
        <v>45</v>
      </c>
      <c r="B76" s="127"/>
      <c r="C76" s="127"/>
      <c r="D76" s="127"/>
      <c r="E76" s="127"/>
      <c r="F76" s="127"/>
      <c r="G76" s="141"/>
      <c r="H76" s="59"/>
    </row>
    <row r="77" spans="1:8" s="55" customFormat="1" ht="51" customHeight="1" x14ac:dyDescent="0.3">
      <c r="A77" s="123" t="s">
        <v>23</v>
      </c>
      <c r="B77" s="124"/>
      <c r="C77" s="124"/>
      <c r="D77" s="124"/>
      <c r="E77" s="124"/>
      <c r="F77" s="124"/>
      <c r="G77" s="125"/>
      <c r="H77" s="59"/>
    </row>
    <row r="78" spans="1:8" x14ac:dyDescent="0.3">
      <c r="A78" s="128" t="s">
        <v>2</v>
      </c>
      <c r="B78" s="129"/>
      <c r="C78" s="17">
        <f>C79+C80+C81</f>
        <v>14020.5</v>
      </c>
      <c r="D78" s="17">
        <f>D79+D80+D81</f>
        <v>0</v>
      </c>
      <c r="E78" s="17">
        <f>E79+E80+E81</f>
        <v>14020.5</v>
      </c>
      <c r="F78" s="17">
        <f>F79+F80+F81</f>
        <v>0</v>
      </c>
      <c r="G78" s="17">
        <f>G79+G80+G81</f>
        <v>0</v>
      </c>
      <c r="H78" s="57"/>
    </row>
    <row r="79" spans="1:8" s="55" customFormat="1" x14ac:dyDescent="0.3">
      <c r="A79" s="60"/>
      <c r="B79" s="60">
        <v>2016</v>
      </c>
      <c r="C79" s="24">
        <f>D79+E79+F79+G79</f>
        <v>4673.5</v>
      </c>
      <c r="D79" s="19"/>
      <c r="E79" s="19">
        <v>4673.5</v>
      </c>
      <c r="F79" s="19"/>
      <c r="G79" s="19"/>
      <c r="H79" s="59"/>
    </row>
    <row r="80" spans="1:8" s="55" customFormat="1" x14ac:dyDescent="0.3">
      <c r="A80" s="60"/>
      <c r="B80" s="60">
        <v>2017</v>
      </c>
      <c r="C80" s="24">
        <f>D80+E80+F80+G80</f>
        <v>4673.5</v>
      </c>
      <c r="D80" s="19"/>
      <c r="E80" s="19">
        <v>4673.5</v>
      </c>
      <c r="F80" s="19"/>
      <c r="G80" s="19"/>
      <c r="H80" s="59"/>
    </row>
    <row r="81" spans="1:8" s="55" customFormat="1" x14ac:dyDescent="0.3">
      <c r="A81" s="60"/>
      <c r="B81" s="60">
        <v>2018</v>
      </c>
      <c r="C81" s="24">
        <f>D81+E81+F81+G81</f>
        <v>4673.5</v>
      </c>
      <c r="D81" s="19"/>
      <c r="E81" s="19">
        <v>4673.5</v>
      </c>
      <c r="F81" s="19"/>
      <c r="G81" s="19"/>
      <c r="H81" s="59"/>
    </row>
    <row r="82" spans="1:8" s="55" customFormat="1" ht="15.75" customHeight="1" x14ac:dyDescent="0.3">
      <c r="A82" s="140" t="s">
        <v>46</v>
      </c>
      <c r="B82" s="127"/>
      <c r="C82" s="127"/>
      <c r="D82" s="127"/>
      <c r="E82" s="127"/>
      <c r="F82" s="127"/>
      <c r="G82" s="141"/>
      <c r="H82" s="59"/>
    </row>
    <row r="83" spans="1:8" s="55" customFormat="1" ht="15.75" customHeight="1" x14ac:dyDescent="0.3">
      <c r="A83" s="126" t="s">
        <v>24</v>
      </c>
      <c r="B83" s="127"/>
      <c r="C83" s="127"/>
      <c r="D83" s="127"/>
      <c r="E83" s="127"/>
      <c r="F83" s="127"/>
      <c r="G83" s="127"/>
      <c r="H83" s="127"/>
    </row>
    <row r="84" spans="1:8" x14ac:dyDescent="0.3">
      <c r="A84" s="128" t="s">
        <v>2</v>
      </c>
      <c r="B84" s="129"/>
      <c r="C84" s="17">
        <f>C85+C86+C87</f>
        <v>357.1</v>
      </c>
      <c r="D84" s="17">
        <f>D85+D86+D87</f>
        <v>0</v>
      </c>
      <c r="E84" s="17">
        <f>E85+E86+E87</f>
        <v>0</v>
      </c>
      <c r="F84" s="17">
        <f>F85+F86+F87</f>
        <v>357.1</v>
      </c>
      <c r="G84" s="17">
        <f>G85+G86+G87</f>
        <v>0</v>
      </c>
      <c r="H84" s="57"/>
    </row>
    <row r="85" spans="1:8" s="55" customFormat="1" x14ac:dyDescent="0.3">
      <c r="A85" s="60"/>
      <c r="B85" s="60">
        <v>2016</v>
      </c>
      <c r="C85" s="24">
        <f>D85+E85+F85+G85</f>
        <v>69.099999999999994</v>
      </c>
      <c r="D85" s="19"/>
      <c r="E85" s="19"/>
      <c r="F85" s="19">
        <v>69.099999999999994</v>
      </c>
      <c r="G85" s="19"/>
      <c r="H85" s="59"/>
    </row>
    <row r="86" spans="1:8" s="55" customFormat="1" x14ac:dyDescent="0.3">
      <c r="A86" s="60"/>
      <c r="B86" s="60">
        <v>2017</v>
      </c>
      <c r="C86" s="24">
        <f>D86+E86+F86+G86</f>
        <v>210</v>
      </c>
      <c r="D86" s="19"/>
      <c r="E86" s="19"/>
      <c r="F86" s="19">
        <v>210</v>
      </c>
      <c r="G86" s="19"/>
      <c r="H86" s="59"/>
    </row>
    <row r="87" spans="1:8" s="55" customFormat="1" x14ac:dyDescent="0.3">
      <c r="A87" s="60"/>
      <c r="B87" s="60">
        <v>2018</v>
      </c>
      <c r="C87" s="24">
        <f>D87+E87+F87+G87</f>
        <v>78</v>
      </c>
      <c r="D87" s="19"/>
      <c r="E87" s="19"/>
      <c r="F87" s="19">
        <v>78</v>
      </c>
      <c r="G87" s="19"/>
      <c r="H87" s="59"/>
    </row>
    <row r="88" spans="1:8" s="57" customFormat="1" ht="23.25" customHeight="1" x14ac:dyDescent="0.3">
      <c r="A88" s="140" t="s">
        <v>47</v>
      </c>
      <c r="B88" s="127"/>
      <c r="C88" s="127"/>
      <c r="D88" s="127"/>
      <c r="E88" s="127"/>
      <c r="F88" s="127"/>
      <c r="G88" s="141"/>
      <c r="H88" s="59"/>
    </row>
    <row r="89" spans="1:8" s="58" customFormat="1" ht="34.5" customHeight="1" x14ac:dyDescent="0.3">
      <c r="A89" s="126" t="s">
        <v>25</v>
      </c>
      <c r="B89" s="127"/>
      <c r="C89" s="127"/>
      <c r="D89" s="127"/>
      <c r="E89" s="127"/>
      <c r="F89" s="127"/>
      <c r="G89" s="127"/>
      <c r="H89" s="127"/>
    </row>
    <row r="90" spans="1:8" s="57" customFormat="1" x14ac:dyDescent="0.3">
      <c r="A90" s="128" t="s">
        <v>2</v>
      </c>
      <c r="B90" s="129"/>
      <c r="C90" s="17">
        <f>C91+C92+C93</f>
        <v>20000</v>
      </c>
      <c r="D90" s="17">
        <f>D91+D92+D93</f>
        <v>0</v>
      </c>
      <c r="E90" s="17">
        <f>E91+E92+E93</f>
        <v>0</v>
      </c>
      <c r="F90" s="17">
        <f>F91+F92+F93</f>
        <v>20000</v>
      </c>
      <c r="G90" s="17">
        <f>G91+G92+G93</f>
        <v>0</v>
      </c>
    </row>
    <row r="91" spans="1:8" s="57" customFormat="1" x14ac:dyDescent="0.3">
      <c r="A91" s="60"/>
      <c r="B91" s="60">
        <v>2016</v>
      </c>
      <c r="C91" s="24">
        <v>20000</v>
      </c>
      <c r="D91" s="19"/>
      <c r="E91" s="19"/>
      <c r="F91" s="19">
        <v>20000</v>
      </c>
      <c r="G91" s="19"/>
      <c r="H91" s="59"/>
    </row>
    <row r="92" spans="1:8" s="57" customFormat="1" x14ac:dyDescent="0.3">
      <c r="A92" s="60"/>
      <c r="B92" s="60">
        <v>2017</v>
      </c>
      <c r="C92" s="24"/>
      <c r="D92" s="19"/>
      <c r="E92" s="19"/>
      <c r="F92" s="19"/>
      <c r="G92" s="19"/>
      <c r="H92" s="59"/>
    </row>
    <row r="93" spans="1:8" s="57" customFormat="1" x14ac:dyDescent="0.3">
      <c r="A93" s="60"/>
      <c r="B93" s="60">
        <v>2018</v>
      </c>
      <c r="C93" s="24">
        <f>D93+E93+F93+G93</f>
        <v>0</v>
      </c>
      <c r="D93" s="19"/>
      <c r="E93" s="19"/>
      <c r="F93" s="19"/>
      <c r="G93" s="19"/>
      <c r="H93" s="59"/>
    </row>
    <row r="94" spans="1:8" s="59" customFormat="1" ht="30" customHeight="1" x14ac:dyDescent="0.3">
      <c r="A94" s="110" t="s">
        <v>11</v>
      </c>
      <c r="B94" s="110"/>
      <c r="C94" s="110"/>
      <c r="D94" s="110"/>
      <c r="E94" s="110"/>
      <c r="F94" s="110"/>
      <c r="G94" s="110"/>
      <c r="H94" s="53"/>
    </row>
    <row r="95" spans="1:8" s="83" customFormat="1" ht="42.75" customHeight="1" x14ac:dyDescent="0.3">
      <c r="A95" s="81" t="s">
        <v>0</v>
      </c>
      <c r="B95" s="81" t="s">
        <v>1</v>
      </c>
      <c r="C95" s="81" t="s">
        <v>2</v>
      </c>
      <c r="D95" s="81" t="s">
        <v>3</v>
      </c>
      <c r="E95" s="81" t="s">
        <v>4</v>
      </c>
      <c r="F95" s="81" t="s">
        <v>5</v>
      </c>
      <c r="G95" s="81" t="s">
        <v>6</v>
      </c>
      <c r="H95" s="82"/>
    </row>
    <row r="96" spans="1:8" s="57" customFormat="1" x14ac:dyDescent="0.3">
      <c r="A96" s="108"/>
      <c r="B96" s="130"/>
      <c r="C96" s="130"/>
      <c r="D96" s="130"/>
      <c r="E96" s="130"/>
      <c r="F96" s="130"/>
      <c r="G96" s="109"/>
      <c r="H96" s="53"/>
    </row>
    <row r="97" spans="1:9" s="59" customFormat="1" ht="15.75" customHeight="1" x14ac:dyDescent="0.3">
      <c r="A97" s="108" t="s">
        <v>2</v>
      </c>
      <c r="B97" s="109"/>
      <c r="C97" s="33">
        <f>D97+E97+F97+G97</f>
        <v>3450714.7</v>
      </c>
      <c r="D97" s="33">
        <f>D98+D99+D100</f>
        <v>0</v>
      </c>
      <c r="E97" s="33">
        <f>E98+E99+E100</f>
        <v>1941435.5</v>
      </c>
      <c r="F97" s="33">
        <f>F98+F99+F100</f>
        <v>1503893.6</v>
      </c>
      <c r="G97" s="33">
        <f>G98+G99+G100</f>
        <v>5385.6</v>
      </c>
      <c r="H97" s="53"/>
    </row>
    <row r="98" spans="1:9" s="59" customFormat="1" ht="15.75" customHeight="1" x14ac:dyDescent="0.3">
      <c r="A98" s="32"/>
      <c r="B98" s="32">
        <v>2016</v>
      </c>
      <c r="C98" s="35">
        <f>C104+C110+C116+C122+C128+C134+C140</f>
        <v>1094900.9000000001</v>
      </c>
      <c r="D98" s="35">
        <f t="shared" ref="D98:G98" si="6">D104+D110+D116+D122+D128+D134+D140</f>
        <v>0</v>
      </c>
      <c r="E98" s="35">
        <f t="shared" si="6"/>
        <v>612822</v>
      </c>
      <c r="F98" s="35">
        <f t="shared" si="6"/>
        <v>480378.9</v>
      </c>
      <c r="G98" s="35">
        <f t="shared" si="6"/>
        <v>1700</v>
      </c>
      <c r="H98" s="53"/>
    </row>
    <row r="99" spans="1:9" s="59" customFormat="1" ht="14.25" customHeight="1" x14ac:dyDescent="0.3">
      <c r="A99" s="32"/>
      <c r="B99" s="32">
        <v>2017</v>
      </c>
      <c r="C99" s="35">
        <f t="shared" ref="C99:G100" si="7">C105+C111+C117+C123+C129+C135+C141</f>
        <v>1146437.3999999999</v>
      </c>
      <c r="D99" s="35">
        <f t="shared" si="7"/>
        <v>0</v>
      </c>
      <c r="E99" s="35">
        <f t="shared" si="7"/>
        <v>646527.19999999995</v>
      </c>
      <c r="F99" s="35">
        <f t="shared" si="7"/>
        <v>498116.7</v>
      </c>
      <c r="G99" s="35">
        <f t="shared" si="7"/>
        <v>1793.5</v>
      </c>
      <c r="H99" s="53"/>
    </row>
    <row r="100" spans="1:9" s="59" customFormat="1" ht="14.25" customHeight="1" x14ac:dyDescent="0.3">
      <c r="A100" s="32"/>
      <c r="B100" s="32">
        <v>2018</v>
      </c>
      <c r="C100" s="35">
        <f t="shared" si="7"/>
        <v>1209376.4000000001</v>
      </c>
      <c r="D100" s="35">
        <f t="shared" si="7"/>
        <v>0</v>
      </c>
      <c r="E100" s="35">
        <f t="shared" si="7"/>
        <v>682086.3</v>
      </c>
      <c r="F100" s="35">
        <f t="shared" si="7"/>
        <v>525398</v>
      </c>
      <c r="G100" s="35">
        <f t="shared" si="7"/>
        <v>1892.1</v>
      </c>
      <c r="H100" s="53"/>
    </row>
    <row r="101" spans="1:9" s="59" customFormat="1" ht="15.75" customHeight="1" x14ac:dyDescent="0.3">
      <c r="A101" s="115" t="s">
        <v>48</v>
      </c>
      <c r="B101" s="121"/>
      <c r="C101" s="121"/>
      <c r="D101" s="121"/>
      <c r="E101" s="121"/>
      <c r="F101" s="121"/>
      <c r="G101" s="122"/>
      <c r="H101" s="55"/>
    </row>
    <row r="102" spans="1:9" s="57" customFormat="1" ht="15.75" customHeight="1" x14ac:dyDescent="0.3">
      <c r="A102" s="54"/>
      <c r="B102" s="96" t="s">
        <v>35</v>
      </c>
      <c r="C102" s="97"/>
      <c r="D102" s="97"/>
      <c r="E102" s="97"/>
      <c r="F102" s="97"/>
      <c r="G102" s="97"/>
      <c r="H102" s="98"/>
    </row>
    <row r="103" spans="1:9" s="59" customFormat="1" x14ac:dyDescent="0.3">
      <c r="A103" s="108" t="s">
        <v>2</v>
      </c>
      <c r="B103" s="109"/>
      <c r="C103" s="33">
        <f>D103+E103+F103+G103</f>
        <v>1368885.4000000001</v>
      </c>
      <c r="D103" s="33">
        <f>D104+D105+D106</f>
        <v>0</v>
      </c>
      <c r="E103" s="33">
        <f>E104+E105+E106</f>
        <v>0</v>
      </c>
      <c r="F103" s="33">
        <f>F104+F105+F106</f>
        <v>1363499.8</v>
      </c>
      <c r="G103" s="33">
        <f>G104+G105+G106</f>
        <v>5385.6</v>
      </c>
      <c r="H103" s="53"/>
    </row>
    <row r="104" spans="1:9" s="59" customFormat="1" x14ac:dyDescent="0.3">
      <c r="A104" s="54"/>
      <c r="B104" s="54">
        <v>2016</v>
      </c>
      <c r="C104" s="35">
        <f>D104+E104+F104+G104</f>
        <v>433767.10000000003</v>
      </c>
      <c r="D104" s="18"/>
      <c r="E104" s="18"/>
      <c r="F104" s="18">
        <f>480378.9-F110-F116-F128-F134-F140-F122</f>
        <v>432067.10000000003</v>
      </c>
      <c r="G104" s="18">
        <v>1700</v>
      </c>
      <c r="H104" s="55"/>
      <c r="I104" s="61"/>
    </row>
    <row r="105" spans="1:9" s="59" customFormat="1" x14ac:dyDescent="0.3">
      <c r="A105" s="54"/>
      <c r="B105" s="54">
        <v>2017</v>
      </c>
      <c r="C105" s="35">
        <f>D105+E105+F105+G105</f>
        <v>451943.2</v>
      </c>
      <c r="D105" s="18"/>
      <c r="E105" s="18"/>
      <c r="F105" s="18">
        <f>475149.7-F123</f>
        <v>450149.7</v>
      </c>
      <c r="G105" s="18">
        <v>1793.5</v>
      </c>
      <c r="H105" s="55"/>
    </row>
    <row r="106" spans="1:9" s="59" customFormat="1" ht="15.75" customHeight="1" x14ac:dyDescent="0.3">
      <c r="A106" s="54"/>
      <c r="B106" s="54">
        <v>2018</v>
      </c>
      <c r="C106" s="35">
        <f>D106+E106+F106+G106</f>
        <v>483175.1</v>
      </c>
      <c r="D106" s="18"/>
      <c r="E106" s="18"/>
      <c r="F106" s="18">
        <f>501283-F124</f>
        <v>481283</v>
      </c>
      <c r="G106" s="18">
        <v>1892.1</v>
      </c>
      <c r="H106" s="55"/>
    </row>
    <row r="107" spans="1:9" s="59" customFormat="1" ht="15.75" customHeight="1" x14ac:dyDescent="0.3">
      <c r="A107" s="115" t="s">
        <v>49</v>
      </c>
      <c r="B107" s="121"/>
      <c r="C107" s="121"/>
      <c r="D107" s="121"/>
      <c r="E107" s="121"/>
      <c r="F107" s="121"/>
      <c r="G107" s="122"/>
      <c r="H107" s="55"/>
    </row>
    <row r="108" spans="1:9" s="57" customFormat="1" ht="15.75" customHeight="1" x14ac:dyDescent="0.3">
      <c r="A108" s="131" t="s">
        <v>26</v>
      </c>
      <c r="B108" s="131"/>
      <c r="C108" s="131"/>
      <c r="D108" s="131"/>
      <c r="E108" s="131"/>
      <c r="F108" s="131"/>
      <c r="G108" s="131"/>
      <c r="H108" s="55"/>
    </row>
    <row r="109" spans="1:9" s="59" customFormat="1" x14ac:dyDescent="0.3">
      <c r="A109" s="108" t="s">
        <v>2</v>
      </c>
      <c r="B109" s="109"/>
      <c r="C109" s="33">
        <f>D109+E109+F109+G109</f>
        <v>1723808</v>
      </c>
      <c r="D109" s="33">
        <f>D110+D111+D112</f>
        <v>0</v>
      </c>
      <c r="E109" s="33">
        <f>E110+E111+E112</f>
        <v>1723808</v>
      </c>
      <c r="F109" s="33">
        <f>F110+F111+F112</f>
        <v>0</v>
      </c>
      <c r="G109" s="33">
        <f>G110+G111+G112</f>
        <v>0</v>
      </c>
      <c r="H109" s="53"/>
    </row>
    <row r="110" spans="1:9" s="59" customFormat="1" x14ac:dyDescent="0.3">
      <c r="A110" s="54"/>
      <c r="B110" s="54">
        <v>2016</v>
      </c>
      <c r="C110" s="35">
        <f>D110+E110+F110+G110</f>
        <v>544127</v>
      </c>
      <c r="D110" s="18"/>
      <c r="E110" s="18">
        <v>544127</v>
      </c>
      <c r="F110" s="18"/>
      <c r="G110" s="18"/>
      <c r="H110" s="55"/>
    </row>
    <row r="111" spans="1:9" s="59" customFormat="1" x14ac:dyDescent="0.3">
      <c r="A111" s="54"/>
      <c r="B111" s="54">
        <v>2017</v>
      </c>
      <c r="C111" s="35">
        <f>D111+E111+F111+G111</f>
        <v>574054</v>
      </c>
      <c r="D111" s="18"/>
      <c r="E111" s="18">
        <v>574054</v>
      </c>
      <c r="F111" s="18"/>
      <c r="G111" s="18"/>
      <c r="H111" s="55"/>
    </row>
    <row r="112" spans="1:9" s="59" customFormat="1" ht="15.75" customHeight="1" x14ac:dyDescent="0.3">
      <c r="A112" s="54"/>
      <c r="B112" s="54">
        <v>2018</v>
      </c>
      <c r="C112" s="35">
        <f>D112+E112+F112+G112</f>
        <v>605627</v>
      </c>
      <c r="D112" s="18"/>
      <c r="E112" s="18">
        <v>605627</v>
      </c>
      <c r="F112" s="18"/>
      <c r="G112" s="18"/>
      <c r="H112" s="55"/>
    </row>
    <row r="113" spans="1:10" s="59" customFormat="1" ht="15.75" customHeight="1" x14ac:dyDescent="0.3">
      <c r="A113" s="115" t="s">
        <v>50</v>
      </c>
      <c r="B113" s="121"/>
      <c r="C113" s="121"/>
      <c r="D113" s="121"/>
      <c r="E113" s="121"/>
      <c r="F113" s="121"/>
      <c r="G113" s="122"/>
      <c r="H113" s="55"/>
    </row>
    <row r="114" spans="1:10" s="57" customFormat="1" ht="15.75" customHeight="1" x14ac:dyDescent="0.3">
      <c r="A114" s="131" t="s">
        <v>27</v>
      </c>
      <c r="B114" s="131"/>
      <c r="C114" s="131"/>
      <c r="D114" s="131"/>
      <c r="E114" s="131"/>
      <c r="F114" s="131"/>
      <c r="G114" s="131"/>
      <c r="H114" s="55"/>
    </row>
    <row r="115" spans="1:10" s="59" customFormat="1" x14ac:dyDescent="0.3">
      <c r="A115" s="108" t="s">
        <v>2</v>
      </c>
      <c r="B115" s="109"/>
      <c r="C115" s="33">
        <f>D115+E115+F115+G115</f>
        <v>52562</v>
      </c>
      <c r="D115" s="33">
        <f>D116+D117+D118</f>
        <v>0</v>
      </c>
      <c r="E115" s="33">
        <f>E116+E117+E118</f>
        <v>0</v>
      </c>
      <c r="F115" s="33">
        <f>F116+F117+F118</f>
        <v>52562</v>
      </c>
      <c r="G115" s="33">
        <f>G116+G117+G118</f>
        <v>0</v>
      </c>
      <c r="H115" s="53"/>
    </row>
    <row r="116" spans="1:10" s="59" customFormat="1" x14ac:dyDescent="0.3">
      <c r="A116" s="54"/>
      <c r="B116" s="54">
        <v>2016</v>
      </c>
      <c r="C116" s="35">
        <f>D116+E116+F116+G116</f>
        <v>16673</v>
      </c>
      <c r="D116" s="18"/>
      <c r="E116" s="18"/>
      <c r="F116" s="18">
        <v>16673</v>
      </c>
      <c r="G116" s="18"/>
      <c r="H116" s="55"/>
    </row>
    <row r="117" spans="1:10" s="59" customFormat="1" x14ac:dyDescent="0.3">
      <c r="A117" s="54"/>
      <c r="B117" s="54">
        <v>2017</v>
      </c>
      <c r="C117" s="35">
        <f>D117+E117+F117+G117</f>
        <v>17507</v>
      </c>
      <c r="D117" s="18"/>
      <c r="E117" s="18"/>
      <c r="F117" s="18">
        <v>17507</v>
      </c>
      <c r="G117" s="18"/>
      <c r="H117" s="55"/>
    </row>
    <row r="118" spans="1:10" s="59" customFormat="1" ht="15.75" customHeight="1" x14ac:dyDescent="0.3">
      <c r="A118" s="54"/>
      <c r="B118" s="54">
        <v>2018</v>
      </c>
      <c r="C118" s="35">
        <f>D118+E118+F118+G118</f>
        <v>18382</v>
      </c>
      <c r="D118" s="18"/>
      <c r="E118" s="18"/>
      <c r="F118" s="18">
        <v>18382</v>
      </c>
      <c r="G118" s="18"/>
      <c r="H118" s="55"/>
      <c r="J118" s="62"/>
    </row>
    <row r="119" spans="1:10" s="59" customFormat="1" ht="33.75" customHeight="1" x14ac:dyDescent="0.3">
      <c r="A119" s="115" t="s">
        <v>51</v>
      </c>
      <c r="B119" s="121"/>
      <c r="C119" s="121"/>
      <c r="D119" s="121"/>
      <c r="E119" s="121"/>
      <c r="F119" s="121"/>
      <c r="G119" s="122"/>
      <c r="H119" s="55"/>
    </row>
    <row r="120" spans="1:10" s="57" customFormat="1" ht="15.75" customHeight="1" x14ac:dyDescent="0.3">
      <c r="A120" s="131" t="s">
        <v>28</v>
      </c>
      <c r="B120" s="131"/>
      <c r="C120" s="131"/>
      <c r="D120" s="131"/>
      <c r="E120" s="131"/>
      <c r="F120" s="131"/>
      <c r="G120" s="131"/>
      <c r="H120" s="55"/>
    </row>
    <row r="121" spans="1:10" s="59" customFormat="1" x14ac:dyDescent="0.3">
      <c r="A121" s="108" t="s">
        <v>2</v>
      </c>
      <c r="B121" s="109"/>
      <c r="C121" s="33">
        <f>D121+E121+F121+G121</f>
        <v>71438.8</v>
      </c>
      <c r="D121" s="33">
        <f>D122+D123+D124</f>
        <v>0</v>
      </c>
      <c r="E121" s="33">
        <f>E122+E123+E124</f>
        <v>0</v>
      </c>
      <c r="F121" s="33">
        <f>F122+F123+F124</f>
        <v>71438.8</v>
      </c>
      <c r="G121" s="33">
        <f>G122+G123+G124</f>
        <v>0</v>
      </c>
      <c r="H121" s="53"/>
      <c r="J121" s="62"/>
    </row>
    <row r="122" spans="1:10" s="59" customFormat="1" x14ac:dyDescent="0.3">
      <c r="A122" s="54"/>
      <c r="B122" s="54">
        <v>2016</v>
      </c>
      <c r="C122" s="35">
        <f>D122+E122+F122+G122</f>
        <v>26438.799999999999</v>
      </c>
      <c r="D122" s="18"/>
      <c r="E122" s="18"/>
      <c r="F122" s="18">
        <v>26438.799999999999</v>
      </c>
      <c r="G122" s="18"/>
      <c r="H122" s="55"/>
      <c r="J122" s="62"/>
    </row>
    <row r="123" spans="1:10" s="59" customFormat="1" x14ac:dyDescent="0.3">
      <c r="A123" s="54"/>
      <c r="B123" s="54">
        <v>2017</v>
      </c>
      <c r="C123" s="35">
        <f>D123+E123+F123+G123</f>
        <v>25000</v>
      </c>
      <c r="D123" s="18"/>
      <c r="E123" s="18"/>
      <c r="F123" s="18">
        <v>25000</v>
      </c>
      <c r="G123" s="18"/>
      <c r="H123" s="55"/>
      <c r="J123" s="62"/>
    </row>
    <row r="124" spans="1:10" s="59" customFormat="1" ht="15.75" customHeight="1" x14ac:dyDescent="0.3">
      <c r="A124" s="54"/>
      <c r="B124" s="54">
        <v>2018</v>
      </c>
      <c r="C124" s="35">
        <f>D124+E124+F124+G124</f>
        <v>20000</v>
      </c>
      <c r="D124" s="18"/>
      <c r="E124" s="18"/>
      <c r="F124" s="18">
        <v>20000</v>
      </c>
      <c r="G124" s="18"/>
      <c r="H124" s="55"/>
    </row>
    <row r="125" spans="1:10" s="59" customFormat="1" ht="45" customHeight="1" x14ac:dyDescent="0.3">
      <c r="A125" s="115" t="s">
        <v>52</v>
      </c>
      <c r="B125" s="121"/>
      <c r="C125" s="121"/>
      <c r="D125" s="121"/>
      <c r="E125" s="121"/>
      <c r="F125" s="121"/>
      <c r="G125" s="122"/>
      <c r="H125" s="55"/>
    </row>
    <row r="126" spans="1:10" s="57" customFormat="1" ht="15.75" customHeight="1" x14ac:dyDescent="0.3">
      <c r="A126" s="118" t="s">
        <v>29</v>
      </c>
      <c r="B126" s="121"/>
      <c r="C126" s="121"/>
      <c r="D126" s="121"/>
      <c r="E126" s="121"/>
      <c r="F126" s="121"/>
      <c r="G126" s="122"/>
      <c r="H126" s="55"/>
    </row>
    <row r="127" spans="1:10" s="59" customFormat="1" x14ac:dyDescent="0.3">
      <c r="A127" s="108" t="s">
        <v>2</v>
      </c>
      <c r="B127" s="109"/>
      <c r="C127" s="33">
        <f>D127+E127+F127+G127</f>
        <v>630</v>
      </c>
      <c r="D127" s="33">
        <f>D128+D129+D130</f>
        <v>0</v>
      </c>
      <c r="E127" s="33">
        <f>E128+E129+E130</f>
        <v>0</v>
      </c>
      <c r="F127" s="33">
        <f>F128+F129+F130</f>
        <v>630</v>
      </c>
      <c r="G127" s="33">
        <f>G128+G129+G130</f>
        <v>0</v>
      </c>
      <c r="H127" s="53"/>
    </row>
    <row r="128" spans="1:10" s="59" customFormat="1" x14ac:dyDescent="0.3">
      <c r="A128" s="54"/>
      <c r="B128" s="54">
        <v>2016</v>
      </c>
      <c r="C128" s="35">
        <f>D128+E128+F128+G128</f>
        <v>200</v>
      </c>
      <c r="D128" s="18"/>
      <c r="E128" s="18"/>
      <c r="F128" s="18">
        <v>200</v>
      </c>
      <c r="G128" s="18"/>
      <c r="H128" s="55"/>
    </row>
    <row r="129" spans="1:9" s="59" customFormat="1" x14ac:dyDescent="0.3">
      <c r="A129" s="54"/>
      <c r="B129" s="54">
        <v>2017</v>
      </c>
      <c r="C129" s="35">
        <f>D129+E129+F129+G129</f>
        <v>210</v>
      </c>
      <c r="D129" s="18"/>
      <c r="E129" s="18"/>
      <c r="F129" s="18">
        <v>210</v>
      </c>
      <c r="G129" s="18"/>
      <c r="H129" s="55"/>
    </row>
    <row r="130" spans="1:9" s="59" customFormat="1" ht="15.75" customHeight="1" x14ac:dyDescent="0.3">
      <c r="A130" s="54"/>
      <c r="B130" s="54">
        <v>2018</v>
      </c>
      <c r="C130" s="35">
        <f>D130+E130+F130+G130</f>
        <v>220</v>
      </c>
      <c r="D130" s="18"/>
      <c r="E130" s="18"/>
      <c r="F130" s="49">
        <v>220</v>
      </c>
      <c r="G130" s="18"/>
      <c r="H130" s="55"/>
    </row>
    <row r="131" spans="1:9" s="59" customFormat="1" ht="33" customHeight="1" x14ac:dyDescent="0.3">
      <c r="A131" s="115" t="s">
        <v>53</v>
      </c>
      <c r="B131" s="116"/>
      <c r="C131" s="116"/>
      <c r="D131" s="116"/>
      <c r="E131" s="116"/>
      <c r="F131" s="116"/>
      <c r="G131" s="117"/>
      <c r="H131" s="55"/>
      <c r="I131" s="63"/>
    </row>
    <row r="132" spans="1:9" s="57" customFormat="1" ht="15.75" customHeight="1" x14ac:dyDescent="0.3">
      <c r="A132" s="118" t="s">
        <v>30</v>
      </c>
      <c r="B132" s="119"/>
      <c r="C132" s="119"/>
      <c r="D132" s="119"/>
      <c r="E132" s="119"/>
      <c r="F132" s="119"/>
      <c r="G132" s="120"/>
      <c r="H132" s="55"/>
    </row>
    <row r="133" spans="1:9" s="59" customFormat="1" ht="16.5" customHeight="1" x14ac:dyDescent="0.3">
      <c r="A133" s="108" t="s">
        <v>2</v>
      </c>
      <c r="B133" s="109"/>
      <c r="C133" s="33">
        <f>D133+E133+F133+G133</f>
        <v>217627.5</v>
      </c>
      <c r="D133" s="33">
        <f>D134+D135+D136</f>
        <v>0</v>
      </c>
      <c r="E133" s="33">
        <f>E134+E135+E136</f>
        <v>217627.5</v>
      </c>
      <c r="F133" s="33">
        <f>F134+F135+F136</f>
        <v>0</v>
      </c>
      <c r="G133" s="33">
        <f>G134+G135+G136</f>
        <v>0</v>
      </c>
      <c r="H133" s="53"/>
    </row>
    <row r="134" spans="1:9" s="59" customFormat="1" ht="15.75" customHeight="1" x14ac:dyDescent="0.3">
      <c r="A134" s="54"/>
      <c r="B134" s="54">
        <v>2016</v>
      </c>
      <c r="C134" s="35">
        <f>D134+E134+F134+G134</f>
        <v>68695</v>
      </c>
      <c r="D134" s="18"/>
      <c r="E134" s="18">
        <v>68695</v>
      </c>
      <c r="F134" s="18"/>
      <c r="G134" s="18"/>
      <c r="H134" s="55"/>
    </row>
    <row r="135" spans="1:9" s="59" customFormat="1" ht="24" customHeight="1" x14ac:dyDescent="0.3">
      <c r="A135" s="54"/>
      <c r="B135" s="54">
        <v>2017</v>
      </c>
      <c r="C135" s="35">
        <f>D135+E135+F135+G135</f>
        <v>72473.2</v>
      </c>
      <c r="D135" s="18"/>
      <c r="E135" s="18">
        <v>72473.2</v>
      </c>
      <c r="F135" s="18"/>
      <c r="G135" s="18"/>
      <c r="H135" s="55"/>
    </row>
    <row r="136" spans="1:9" s="57" customFormat="1" ht="15.75" customHeight="1" x14ac:dyDescent="0.3">
      <c r="A136" s="54"/>
      <c r="B136" s="54">
        <v>2018</v>
      </c>
      <c r="C136" s="35">
        <f>D136+E136+F136+G136</f>
        <v>76459.3</v>
      </c>
      <c r="D136" s="18"/>
      <c r="E136" s="18">
        <v>76459.3</v>
      </c>
      <c r="F136" s="18"/>
      <c r="G136" s="18"/>
      <c r="H136" s="55"/>
    </row>
    <row r="137" spans="1:9" s="57" customFormat="1" ht="15.75" customHeight="1" x14ac:dyDescent="0.3">
      <c r="A137" s="115" t="s">
        <v>54</v>
      </c>
      <c r="B137" s="121"/>
      <c r="C137" s="121"/>
      <c r="D137" s="121"/>
      <c r="E137" s="121"/>
      <c r="F137" s="121"/>
      <c r="G137" s="122"/>
      <c r="H137" s="55"/>
    </row>
    <row r="138" spans="1:9" s="57" customFormat="1" ht="15.75" customHeight="1" x14ac:dyDescent="0.3">
      <c r="A138" s="118" t="s">
        <v>31</v>
      </c>
      <c r="B138" s="119"/>
      <c r="C138" s="119"/>
      <c r="D138" s="119"/>
      <c r="E138" s="119"/>
      <c r="F138" s="119"/>
      <c r="G138" s="120"/>
      <c r="H138" s="55"/>
    </row>
    <row r="139" spans="1:9" s="57" customFormat="1" x14ac:dyDescent="0.3">
      <c r="A139" s="108" t="s">
        <v>2</v>
      </c>
      <c r="B139" s="109"/>
      <c r="C139" s="33">
        <f>D139+E139+F139+G139</f>
        <v>15763</v>
      </c>
      <c r="D139" s="33">
        <f>D140+D141+D142</f>
        <v>0</v>
      </c>
      <c r="E139" s="33">
        <f>E140+E141+E142</f>
        <v>0</v>
      </c>
      <c r="F139" s="33">
        <f>F140+F141+F142</f>
        <v>15763</v>
      </c>
      <c r="G139" s="33">
        <f>G140+G141+G142</f>
        <v>0</v>
      </c>
      <c r="H139" s="53"/>
    </row>
    <row r="140" spans="1:9" s="57" customFormat="1" x14ac:dyDescent="0.3">
      <c r="A140" s="54"/>
      <c r="B140" s="54">
        <v>2016</v>
      </c>
      <c r="C140" s="35">
        <f>D140+E140+F140+G140</f>
        <v>5000</v>
      </c>
      <c r="D140" s="50"/>
      <c r="E140" s="50"/>
      <c r="F140" s="50">
        <v>5000</v>
      </c>
      <c r="G140" s="50"/>
      <c r="H140" s="55"/>
    </row>
    <row r="141" spans="1:9" s="57" customFormat="1" x14ac:dyDescent="0.3">
      <c r="A141" s="54"/>
      <c r="B141" s="54">
        <v>2017</v>
      </c>
      <c r="C141" s="35">
        <f>D141+E141+F141+G141</f>
        <v>5250</v>
      </c>
      <c r="D141" s="50"/>
      <c r="E141" s="50"/>
      <c r="F141" s="50">
        <v>5250</v>
      </c>
      <c r="G141" s="50"/>
      <c r="H141" s="55"/>
    </row>
    <row r="142" spans="1:9" s="64" customFormat="1" ht="53.25" customHeight="1" x14ac:dyDescent="0.3">
      <c r="A142" s="54"/>
      <c r="B142" s="54">
        <v>2018</v>
      </c>
      <c r="C142" s="35">
        <f>D142+E142+F142+G142</f>
        <v>5513</v>
      </c>
      <c r="D142" s="50"/>
      <c r="E142" s="50"/>
      <c r="F142" s="50">
        <v>5513</v>
      </c>
      <c r="G142" s="50"/>
      <c r="H142" s="55"/>
    </row>
    <row r="143" spans="1:9" s="64" customFormat="1" ht="20.25" customHeight="1" x14ac:dyDescent="0.3">
      <c r="A143" s="110" t="s">
        <v>12</v>
      </c>
      <c r="B143" s="110"/>
      <c r="C143" s="110"/>
      <c r="D143" s="110"/>
      <c r="E143" s="110"/>
      <c r="F143" s="110"/>
      <c r="G143" s="110"/>
      <c r="H143" s="55"/>
    </row>
    <row r="144" spans="1:9" s="64" customFormat="1" ht="12.75" customHeight="1" x14ac:dyDescent="0.3">
      <c r="A144" s="31" t="s">
        <v>0</v>
      </c>
      <c r="B144" s="32" t="s">
        <v>1</v>
      </c>
      <c r="C144" s="31" t="s">
        <v>2</v>
      </c>
      <c r="D144" s="32" t="s">
        <v>3</v>
      </c>
      <c r="E144" s="32" t="s">
        <v>4</v>
      </c>
      <c r="F144" s="32" t="s">
        <v>5</v>
      </c>
      <c r="G144" s="32" t="s">
        <v>6</v>
      </c>
      <c r="H144" s="55"/>
    </row>
    <row r="145" spans="1:8" s="64" customFormat="1" ht="12.75" customHeight="1" x14ac:dyDescent="0.3">
      <c r="A145" s="111"/>
      <c r="B145" s="112"/>
      <c r="C145" s="112"/>
      <c r="D145" s="112"/>
      <c r="E145" s="112"/>
      <c r="F145" s="112"/>
      <c r="G145" s="113"/>
      <c r="H145" s="55"/>
    </row>
    <row r="146" spans="1:8" s="64" customFormat="1" ht="12.75" customHeight="1" x14ac:dyDescent="0.3">
      <c r="A146" s="86" t="s">
        <v>2</v>
      </c>
      <c r="B146" s="87"/>
      <c r="C146" s="38">
        <f>SUM(C147:C149)</f>
        <v>343593.18174999999</v>
      </c>
      <c r="D146" s="38">
        <f>SUM(D147:D149)</f>
        <v>0</v>
      </c>
      <c r="E146" s="38">
        <f>SUM(E147:E149)</f>
        <v>0</v>
      </c>
      <c r="F146" s="38">
        <f>SUM(F147:F149)</f>
        <v>343593.18174999999</v>
      </c>
      <c r="G146" s="38">
        <f>SUM(G147:G149)</f>
        <v>0</v>
      </c>
      <c r="H146" s="55"/>
    </row>
    <row r="147" spans="1:8" s="64" customFormat="1" ht="12.75" customHeight="1" x14ac:dyDescent="0.3">
      <c r="A147" s="31"/>
      <c r="B147" s="31">
        <v>2016</v>
      </c>
      <c r="C147" s="34">
        <f>C153+C158+C163+C169+C175+C181</f>
        <v>108990.7</v>
      </c>
      <c r="D147" s="34">
        <f t="shared" ref="D147:G147" si="8">D153+D158+D163+D169+D175+D181</f>
        <v>0</v>
      </c>
      <c r="E147" s="34">
        <f t="shared" si="8"/>
        <v>0</v>
      </c>
      <c r="F147" s="34">
        <f t="shared" si="8"/>
        <v>108990.7</v>
      </c>
      <c r="G147" s="34">
        <f t="shared" si="8"/>
        <v>0</v>
      </c>
      <c r="H147" s="55"/>
    </row>
    <row r="148" spans="1:8" s="64" customFormat="1" ht="12.75" customHeight="1" x14ac:dyDescent="0.3">
      <c r="A148" s="31"/>
      <c r="B148" s="31">
        <v>2017</v>
      </c>
      <c r="C148" s="34">
        <f t="shared" ref="C148:G149" si="9">C154+C159+C164+C170+C176+C182</f>
        <v>114440.23500000002</v>
      </c>
      <c r="D148" s="34">
        <f t="shared" si="9"/>
        <v>0</v>
      </c>
      <c r="E148" s="34">
        <f t="shared" si="9"/>
        <v>0</v>
      </c>
      <c r="F148" s="34">
        <f t="shared" si="9"/>
        <v>114440.23500000002</v>
      </c>
      <c r="G148" s="34">
        <f t="shared" si="9"/>
        <v>0</v>
      </c>
      <c r="H148" s="55"/>
    </row>
    <row r="149" spans="1:8" s="66" customFormat="1" ht="12.75" customHeight="1" x14ac:dyDescent="0.3">
      <c r="A149" s="31"/>
      <c r="B149" s="31">
        <v>2018</v>
      </c>
      <c r="C149" s="34">
        <f t="shared" si="9"/>
        <v>120162.24674999999</v>
      </c>
      <c r="D149" s="34">
        <f t="shared" si="9"/>
        <v>0</v>
      </c>
      <c r="E149" s="34">
        <f t="shared" si="9"/>
        <v>0</v>
      </c>
      <c r="F149" s="34">
        <f t="shared" si="9"/>
        <v>120162.24674999999</v>
      </c>
      <c r="G149" s="34">
        <f t="shared" si="9"/>
        <v>0</v>
      </c>
    </row>
    <row r="150" spans="1:8" s="66" customFormat="1" ht="30.75" customHeight="1" x14ac:dyDescent="0.3">
      <c r="A150" s="114" t="s">
        <v>34</v>
      </c>
      <c r="B150" s="114"/>
      <c r="C150" s="114"/>
      <c r="D150" s="114"/>
      <c r="E150" s="114"/>
      <c r="F150" s="114"/>
      <c r="G150" s="114"/>
      <c r="H150" s="41"/>
    </row>
    <row r="151" spans="1:8" s="65" customFormat="1" ht="15.75" customHeight="1" x14ac:dyDescent="0.3">
      <c r="A151" s="114" t="s">
        <v>32</v>
      </c>
      <c r="B151" s="114"/>
      <c r="C151" s="114"/>
      <c r="D151" s="114"/>
      <c r="E151" s="114"/>
      <c r="F151" s="114"/>
      <c r="G151" s="114"/>
    </row>
    <row r="152" spans="1:8" s="66" customFormat="1" x14ac:dyDescent="0.3">
      <c r="A152" s="86" t="s">
        <v>2</v>
      </c>
      <c r="B152" s="87"/>
      <c r="C152" s="38">
        <f>SUM(C153:C155)</f>
        <v>309136.58175000001</v>
      </c>
      <c r="D152" s="38">
        <f>SUM(D153:D155)</f>
        <v>0</v>
      </c>
      <c r="E152" s="38">
        <f>SUM(E153:E155)</f>
        <v>0</v>
      </c>
      <c r="F152" s="38">
        <f>SUM(F153:F155)</f>
        <v>309136.58175000001</v>
      </c>
      <c r="G152" s="38">
        <f>SUM(G153:G155)</f>
        <v>0</v>
      </c>
    </row>
    <row r="153" spans="1:8" s="66" customFormat="1" x14ac:dyDescent="0.3">
      <c r="A153" s="7"/>
      <c r="B153" s="7">
        <v>2016</v>
      </c>
      <c r="C153" s="34">
        <f>D153+E153+F153+G153</f>
        <v>93917.7</v>
      </c>
      <c r="D153" s="16"/>
      <c r="E153" s="16"/>
      <c r="F153" s="16">
        <f>97825.3-F181</f>
        <v>93917.7</v>
      </c>
      <c r="G153" s="16"/>
    </row>
    <row r="154" spans="1:8" s="66" customFormat="1" x14ac:dyDescent="0.3">
      <c r="A154" s="7"/>
      <c r="B154" s="7">
        <v>2017</v>
      </c>
      <c r="C154" s="34">
        <f>D154+E154+F154+G154</f>
        <v>104808.33500000001</v>
      </c>
      <c r="D154" s="16"/>
      <c r="E154" s="16"/>
      <c r="F154" s="16">
        <f>107808.335-F182</f>
        <v>104808.33500000001</v>
      </c>
      <c r="G154" s="16"/>
    </row>
    <row r="155" spans="1:8" s="66" customFormat="1" ht="30.75" customHeight="1" x14ac:dyDescent="0.3">
      <c r="A155" s="7"/>
      <c r="B155" s="7">
        <v>2018</v>
      </c>
      <c r="C155" s="34">
        <f>D155+E155+F155+G155</f>
        <v>110410.54674999999</v>
      </c>
      <c r="D155" s="16"/>
      <c r="E155" s="16"/>
      <c r="F155" s="16">
        <f>113410.54675-F183</f>
        <v>110410.54674999999</v>
      </c>
      <c r="G155" s="16"/>
      <c r="H155" s="41"/>
    </row>
    <row r="156" spans="1:8" s="65" customFormat="1" ht="15.75" customHeight="1" x14ac:dyDescent="0.3">
      <c r="A156" s="114" t="s">
        <v>36</v>
      </c>
      <c r="B156" s="114"/>
      <c r="C156" s="114"/>
      <c r="D156" s="114"/>
      <c r="E156" s="114"/>
      <c r="F156" s="114"/>
      <c r="G156" s="114"/>
    </row>
    <row r="157" spans="1:8" s="66" customFormat="1" x14ac:dyDescent="0.3">
      <c r="A157" s="86" t="s">
        <v>2</v>
      </c>
      <c r="B157" s="87"/>
      <c r="C157" s="38">
        <f>SUM(C158:C160)</f>
        <v>6305</v>
      </c>
      <c r="D157" s="38">
        <f>SUM(D158:D160)</f>
        <v>0</v>
      </c>
      <c r="E157" s="38">
        <f>SUM(E158:E160)</f>
        <v>0</v>
      </c>
      <c r="F157" s="38">
        <f>SUM(F158:F160)</f>
        <v>6305</v>
      </c>
      <c r="G157" s="38">
        <f>SUM(G158:G160)</f>
        <v>0</v>
      </c>
    </row>
    <row r="158" spans="1:8" s="66" customFormat="1" x14ac:dyDescent="0.3">
      <c r="A158" s="7"/>
      <c r="B158" s="7">
        <v>2016</v>
      </c>
      <c r="C158" s="34">
        <f>D158+E158+F158+G158</f>
        <v>2000</v>
      </c>
      <c r="D158" s="16"/>
      <c r="E158" s="16"/>
      <c r="F158" s="16">
        <v>2000</v>
      </c>
      <c r="G158" s="16"/>
    </row>
    <row r="159" spans="1:8" s="66" customFormat="1" x14ac:dyDescent="0.3">
      <c r="A159" s="7"/>
      <c r="B159" s="7">
        <v>2017</v>
      </c>
      <c r="C159" s="34">
        <f>D159+E159+F159+G159</f>
        <v>2100</v>
      </c>
      <c r="D159" s="16"/>
      <c r="E159" s="16"/>
      <c r="F159" s="16">
        <v>2100</v>
      </c>
      <c r="G159" s="16"/>
    </row>
    <row r="160" spans="1:8" s="66" customFormat="1" ht="30.75" customHeight="1" x14ac:dyDescent="0.3">
      <c r="A160" s="7"/>
      <c r="B160" s="7">
        <v>2018</v>
      </c>
      <c r="C160" s="34">
        <f>D160+E160+F160+G160</f>
        <v>2205</v>
      </c>
      <c r="D160" s="16"/>
      <c r="E160" s="16"/>
      <c r="F160" s="16">
        <v>2205</v>
      </c>
      <c r="G160" s="16"/>
      <c r="H160" s="41"/>
    </row>
    <row r="161" spans="1:7" s="65" customFormat="1" ht="15.75" customHeight="1" x14ac:dyDescent="0.3">
      <c r="A161" s="114" t="s">
        <v>38</v>
      </c>
      <c r="B161" s="114"/>
      <c r="C161" s="114"/>
      <c r="D161" s="114"/>
      <c r="E161" s="114"/>
      <c r="F161" s="114"/>
      <c r="G161" s="114"/>
    </row>
    <row r="162" spans="1:7" s="66" customFormat="1" x14ac:dyDescent="0.3">
      <c r="A162" s="86" t="s">
        <v>2</v>
      </c>
      <c r="B162" s="87"/>
      <c r="C162" s="38">
        <f>SUM(C163:C165)</f>
        <v>857.6</v>
      </c>
      <c r="D162" s="38">
        <f>SUM(D163:D165)</f>
        <v>0</v>
      </c>
      <c r="E162" s="38">
        <f>SUM(E163:E165)</f>
        <v>0</v>
      </c>
      <c r="F162" s="38">
        <f>SUM(F163:F165)</f>
        <v>857.6</v>
      </c>
      <c r="G162" s="38">
        <f>SUM(G163:G165)</f>
        <v>0</v>
      </c>
    </row>
    <row r="163" spans="1:7" s="66" customFormat="1" x14ac:dyDescent="0.3">
      <c r="A163" s="7"/>
      <c r="B163" s="7">
        <v>2016</v>
      </c>
      <c r="C163" s="34">
        <f>D163+E163+F163+G163</f>
        <v>272</v>
      </c>
      <c r="D163" s="16"/>
      <c r="E163" s="16"/>
      <c r="F163" s="16">
        <v>272</v>
      </c>
      <c r="G163" s="16"/>
    </row>
    <row r="164" spans="1:7" s="66" customFormat="1" x14ac:dyDescent="0.3">
      <c r="A164" s="7"/>
      <c r="B164" s="7">
        <v>2017</v>
      </c>
      <c r="C164" s="34">
        <f>D164+E164+F164+G164</f>
        <v>285.60000000000002</v>
      </c>
      <c r="D164" s="16"/>
      <c r="E164" s="16"/>
      <c r="F164" s="16">
        <v>285.60000000000002</v>
      </c>
      <c r="G164" s="16"/>
    </row>
    <row r="165" spans="1:7" s="66" customFormat="1" ht="30" customHeight="1" x14ac:dyDescent="0.3">
      <c r="A165" s="7"/>
      <c r="B165" s="7">
        <v>2018</v>
      </c>
      <c r="C165" s="34">
        <f>D165+E165+F165+G165</f>
        <v>300</v>
      </c>
      <c r="D165" s="16"/>
      <c r="E165" s="16"/>
      <c r="F165" s="16">
        <v>300</v>
      </c>
      <c r="G165" s="16"/>
    </row>
    <row r="166" spans="1:7" s="66" customFormat="1" ht="30" customHeight="1" x14ac:dyDescent="0.3">
      <c r="A166" s="132" t="s">
        <v>14</v>
      </c>
      <c r="B166" s="132"/>
      <c r="C166" s="132"/>
      <c r="D166" s="132"/>
      <c r="E166" s="132"/>
      <c r="F166" s="132"/>
      <c r="G166" s="132"/>
    </row>
    <row r="167" spans="1:7" s="65" customFormat="1" ht="15.75" customHeight="1" x14ac:dyDescent="0.3">
      <c r="A167" s="85" t="s">
        <v>17</v>
      </c>
      <c r="B167" s="85"/>
      <c r="C167" s="85"/>
      <c r="D167" s="85"/>
      <c r="E167" s="85"/>
      <c r="F167" s="85"/>
      <c r="G167" s="85"/>
    </row>
    <row r="168" spans="1:7" s="66" customFormat="1" x14ac:dyDescent="0.3">
      <c r="A168" s="86" t="s">
        <v>2</v>
      </c>
      <c r="B168" s="87"/>
      <c r="C168" s="38">
        <f>SUM(C169:C171)</f>
        <v>10779</v>
      </c>
      <c r="D168" s="38">
        <f>SUM(D169:D171)</f>
        <v>0</v>
      </c>
      <c r="E168" s="38">
        <f>SUM(E169:E171)</f>
        <v>0</v>
      </c>
      <c r="F168" s="38">
        <f>SUM(F169:F171)</f>
        <v>10779</v>
      </c>
      <c r="G168" s="38">
        <f>SUM(G169:G171)</f>
        <v>0</v>
      </c>
    </row>
    <row r="169" spans="1:7" s="66" customFormat="1" x14ac:dyDescent="0.3">
      <c r="A169" s="7"/>
      <c r="B169" s="7">
        <v>2016</v>
      </c>
      <c r="C169" s="34">
        <f>D169+E169+F169+G169</f>
        <v>6779</v>
      </c>
      <c r="D169" s="16"/>
      <c r="E169" s="16"/>
      <c r="F169" s="16">
        <v>6779</v>
      </c>
      <c r="G169" s="16"/>
    </row>
    <row r="170" spans="1:7" s="66" customFormat="1" x14ac:dyDescent="0.3">
      <c r="A170" s="7"/>
      <c r="B170" s="7">
        <v>2017</v>
      </c>
      <c r="C170" s="34">
        <f>D170+E170+F170+G170</f>
        <v>2000</v>
      </c>
      <c r="D170" s="16"/>
      <c r="E170" s="16"/>
      <c r="F170" s="16">
        <v>2000</v>
      </c>
      <c r="G170" s="16"/>
    </row>
    <row r="171" spans="1:7" s="66" customFormat="1" ht="28.5" customHeight="1" x14ac:dyDescent="0.3">
      <c r="A171" s="7"/>
      <c r="B171" s="7">
        <v>2018</v>
      </c>
      <c r="C171" s="34">
        <f>D171+E171+F171+G171</f>
        <v>2000</v>
      </c>
      <c r="D171" s="16"/>
      <c r="E171" s="16"/>
      <c r="F171" s="16">
        <v>2000</v>
      </c>
      <c r="G171" s="16"/>
    </row>
    <row r="172" spans="1:7" s="66" customFormat="1" ht="22.5" customHeight="1" x14ac:dyDescent="0.3">
      <c r="A172" s="110" t="s">
        <v>37</v>
      </c>
      <c r="B172" s="110"/>
      <c r="C172" s="110"/>
      <c r="D172" s="110"/>
      <c r="E172" s="110"/>
      <c r="F172" s="110"/>
      <c r="G172" s="110"/>
    </row>
    <row r="173" spans="1:7" s="65" customFormat="1" ht="15.75" customHeight="1" x14ac:dyDescent="0.3">
      <c r="A173" s="96" t="s">
        <v>16</v>
      </c>
      <c r="B173" s="97"/>
      <c r="C173" s="97"/>
      <c r="D173" s="97"/>
      <c r="E173" s="97"/>
      <c r="F173" s="97"/>
      <c r="G173" s="98"/>
    </row>
    <row r="174" spans="1:7" s="66" customFormat="1" x14ac:dyDescent="0.3">
      <c r="A174" s="86" t="s">
        <v>2</v>
      </c>
      <c r="B174" s="87"/>
      <c r="C174" s="38">
        <f>SUM(C175:C177)</f>
        <v>6607.4000000000005</v>
      </c>
      <c r="D174" s="38">
        <f>SUM(D175:D177)</f>
        <v>0</v>
      </c>
      <c r="E174" s="38">
        <f>SUM(E175:E177)</f>
        <v>0</v>
      </c>
      <c r="F174" s="38">
        <f>SUM(F175:F177)</f>
        <v>6607.4000000000005</v>
      </c>
      <c r="G174" s="38">
        <f>SUM(G175:G177)</f>
        <v>0</v>
      </c>
    </row>
    <row r="175" spans="1:7" s="66" customFormat="1" x14ac:dyDescent="0.3">
      <c r="A175" s="7"/>
      <c r="B175" s="7">
        <v>2016</v>
      </c>
      <c r="C175" s="34">
        <f>D175+E175+F175+G175</f>
        <v>2114.4</v>
      </c>
      <c r="D175" s="16"/>
      <c r="E175" s="16"/>
      <c r="F175" s="42">
        <v>2114.4</v>
      </c>
      <c r="G175" s="16"/>
    </row>
    <row r="176" spans="1:7" s="66" customFormat="1" x14ac:dyDescent="0.3">
      <c r="A176" s="7"/>
      <c r="B176" s="7">
        <v>2017</v>
      </c>
      <c r="C176" s="34">
        <f>D176+E176+F176+G176</f>
        <v>2246.3000000000002</v>
      </c>
      <c r="D176" s="16"/>
      <c r="E176" s="16"/>
      <c r="F176" s="42">
        <v>2246.3000000000002</v>
      </c>
      <c r="G176" s="16"/>
    </row>
    <row r="177" spans="1:8" s="64" customFormat="1" ht="15.75" customHeight="1" x14ac:dyDescent="0.3">
      <c r="A177" s="7"/>
      <c r="B177" s="7">
        <v>2018</v>
      </c>
      <c r="C177" s="34">
        <f>D177+E177+F177+G177</f>
        <v>2246.6999999999998</v>
      </c>
      <c r="D177" s="16"/>
      <c r="E177" s="16"/>
      <c r="F177" s="42">
        <v>2246.6999999999998</v>
      </c>
      <c r="G177" s="16"/>
    </row>
    <row r="178" spans="1:8" s="64" customFormat="1" ht="15.75" customHeight="1" x14ac:dyDescent="0.3">
      <c r="A178" s="110" t="s">
        <v>33</v>
      </c>
      <c r="B178" s="110"/>
      <c r="C178" s="110"/>
      <c r="D178" s="110"/>
      <c r="E178" s="110"/>
      <c r="F178" s="110"/>
      <c r="G178" s="110"/>
    </row>
    <row r="179" spans="1:8" s="64" customFormat="1" ht="15.75" customHeight="1" x14ac:dyDescent="0.3">
      <c r="A179" s="96" t="s">
        <v>15</v>
      </c>
      <c r="B179" s="97"/>
      <c r="C179" s="97"/>
      <c r="D179" s="97"/>
      <c r="E179" s="97"/>
      <c r="F179" s="97"/>
      <c r="G179" s="98"/>
    </row>
    <row r="180" spans="1:8" s="64" customFormat="1" x14ac:dyDescent="0.3">
      <c r="A180" s="86" t="s">
        <v>2</v>
      </c>
      <c r="B180" s="87"/>
      <c r="C180" s="38">
        <f>SUM(C181:C183)</f>
        <v>9907.6</v>
      </c>
      <c r="D180" s="38">
        <f>SUM(D181:D183)</f>
        <v>0</v>
      </c>
      <c r="E180" s="38">
        <f>SUM(E181:E183)</f>
        <v>0</v>
      </c>
      <c r="F180" s="38">
        <f>SUM(F181:F183)</f>
        <v>9907.6</v>
      </c>
      <c r="G180" s="38">
        <f>SUM(G181:G183)</f>
        <v>0</v>
      </c>
    </row>
    <row r="181" spans="1:8" s="64" customFormat="1" x14ac:dyDescent="0.3">
      <c r="A181" s="7"/>
      <c r="B181" s="7">
        <v>2016</v>
      </c>
      <c r="C181" s="34">
        <f>D181+E181+F181+G181</f>
        <v>3907.6</v>
      </c>
      <c r="D181" s="16"/>
      <c r="E181" s="16"/>
      <c r="F181" s="42">
        <v>3907.6</v>
      </c>
      <c r="G181" s="16"/>
    </row>
    <row r="182" spans="1:8" s="64" customFormat="1" x14ac:dyDescent="0.3">
      <c r="A182" s="7"/>
      <c r="B182" s="7">
        <v>2017</v>
      </c>
      <c r="C182" s="34">
        <f>D182+E182+F182+G182</f>
        <v>3000</v>
      </c>
      <c r="D182" s="16"/>
      <c r="E182" s="16"/>
      <c r="F182" s="42">
        <v>3000</v>
      </c>
      <c r="G182" s="16"/>
    </row>
    <row r="183" spans="1:8" ht="53.25" customHeight="1" x14ac:dyDescent="0.3">
      <c r="A183" s="7"/>
      <c r="B183" s="7">
        <v>2018</v>
      </c>
      <c r="C183" s="34">
        <f>D183+E183+F183+G183</f>
        <v>3000</v>
      </c>
      <c r="D183" s="16"/>
      <c r="E183" s="16"/>
      <c r="F183" s="42">
        <v>3000</v>
      </c>
      <c r="G183" s="16"/>
    </row>
    <row r="184" spans="1:8" ht="27" customHeight="1" x14ac:dyDescent="0.3">
      <c r="A184" s="110" t="s">
        <v>13</v>
      </c>
      <c r="B184" s="110"/>
      <c r="C184" s="110"/>
      <c r="D184" s="110"/>
      <c r="E184" s="110"/>
      <c r="F184" s="110"/>
      <c r="G184" s="110"/>
    </row>
    <row r="185" spans="1:8" s="82" customFormat="1" ht="31.2" x14ac:dyDescent="0.3">
      <c r="A185" s="84" t="s">
        <v>0</v>
      </c>
      <c r="B185" s="81" t="s">
        <v>1</v>
      </c>
      <c r="C185" s="84" t="s">
        <v>2</v>
      </c>
      <c r="D185" s="81" t="s">
        <v>3</v>
      </c>
      <c r="E185" s="81" t="s">
        <v>4</v>
      </c>
      <c r="F185" s="81" t="s">
        <v>5</v>
      </c>
      <c r="G185" s="81" t="s">
        <v>6</v>
      </c>
    </row>
    <row r="186" spans="1:8" s="67" customFormat="1" x14ac:dyDescent="0.3">
      <c r="A186" s="111"/>
      <c r="B186" s="112"/>
      <c r="C186" s="112"/>
      <c r="D186" s="112"/>
      <c r="E186" s="112"/>
      <c r="F186" s="112"/>
      <c r="G186" s="113"/>
    </row>
    <row r="187" spans="1:8" x14ac:dyDescent="0.3">
      <c r="A187" s="86" t="s">
        <v>2</v>
      </c>
      <c r="B187" s="87"/>
      <c r="C187" s="38">
        <f>D187+E187+F187+G187</f>
        <v>55599.9</v>
      </c>
      <c r="D187" s="43">
        <f>D188+D189+D190</f>
        <v>0</v>
      </c>
      <c r="E187" s="43">
        <f>E188+E189+E190</f>
        <v>25537.5</v>
      </c>
      <c r="F187" s="43">
        <f>F188+F189+F190</f>
        <v>28643.8</v>
      </c>
      <c r="G187" s="43">
        <f>G188+G189+G190</f>
        <v>1418.6</v>
      </c>
    </row>
    <row r="188" spans="1:8" x14ac:dyDescent="0.3">
      <c r="A188" s="31"/>
      <c r="B188" s="31">
        <v>2016</v>
      </c>
      <c r="C188" s="34">
        <f>D188+E188+F188+G188</f>
        <v>16011</v>
      </c>
      <c r="D188" s="34">
        <f>D194+D199+D204+D210+D216</f>
        <v>0</v>
      </c>
      <c r="E188" s="34">
        <f>E194+E199+E204+E210+E216</f>
        <v>8061</v>
      </c>
      <c r="F188" s="34">
        <f>F194+F199+F204+F210+F216</f>
        <v>7500</v>
      </c>
      <c r="G188" s="34">
        <f>G194+G199+G204+G210+G216</f>
        <v>450</v>
      </c>
    </row>
    <row r="189" spans="1:8" x14ac:dyDescent="0.3">
      <c r="A189" s="31"/>
      <c r="B189" s="31">
        <v>2017</v>
      </c>
      <c r="C189" s="34">
        <f>D189+E189+F189+G189</f>
        <v>18851.900000000001</v>
      </c>
      <c r="D189" s="34">
        <f t="shared" ref="D189:G190" si="10">D195+D200+D205+D211+D217</f>
        <v>0</v>
      </c>
      <c r="E189" s="34">
        <f t="shared" si="10"/>
        <v>8504.4</v>
      </c>
      <c r="F189" s="34">
        <f t="shared" si="10"/>
        <v>9875</v>
      </c>
      <c r="G189" s="34">
        <f t="shared" si="10"/>
        <v>472.5</v>
      </c>
    </row>
    <row r="190" spans="1:8" s="55" customFormat="1" ht="22.5" customHeight="1" x14ac:dyDescent="0.3">
      <c r="A190" s="31"/>
      <c r="B190" s="31">
        <v>2018</v>
      </c>
      <c r="C190" s="34">
        <f>D190+E190+F190+G190</f>
        <v>20737</v>
      </c>
      <c r="D190" s="34">
        <f t="shared" si="10"/>
        <v>0</v>
      </c>
      <c r="E190" s="34">
        <f t="shared" si="10"/>
        <v>8972.1</v>
      </c>
      <c r="F190" s="34">
        <f t="shared" si="10"/>
        <v>11268.8</v>
      </c>
      <c r="G190" s="34">
        <f t="shared" si="10"/>
        <v>496.1</v>
      </c>
    </row>
    <row r="191" spans="1:8" s="55" customFormat="1" ht="30" customHeight="1" x14ac:dyDescent="0.3">
      <c r="A191" s="115" t="s">
        <v>55</v>
      </c>
      <c r="B191" s="138"/>
      <c r="C191" s="138"/>
      <c r="D191" s="138"/>
      <c r="E191" s="138"/>
      <c r="F191" s="138"/>
      <c r="G191" s="139"/>
      <c r="H191" s="45"/>
    </row>
    <row r="192" spans="1:8" s="67" customFormat="1" x14ac:dyDescent="0.3">
      <c r="A192" s="85" t="s">
        <v>56</v>
      </c>
      <c r="B192" s="85"/>
      <c r="C192" s="85"/>
      <c r="D192" s="85"/>
      <c r="E192" s="85"/>
      <c r="F192" s="85"/>
      <c r="G192" s="85"/>
    </row>
    <row r="193" spans="1:8" s="55" customFormat="1" ht="16.5" customHeight="1" x14ac:dyDescent="0.3">
      <c r="A193" s="86" t="s">
        <v>2</v>
      </c>
      <c r="B193" s="87"/>
      <c r="C193" s="38">
        <f>D193+E193+F193+G193</f>
        <v>49023.9</v>
      </c>
      <c r="D193" s="43">
        <f>D194+D195+D196</f>
        <v>0</v>
      </c>
      <c r="E193" s="43">
        <f>E194+E195+E196</f>
        <v>25537.5</v>
      </c>
      <c r="F193" s="43">
        <f>F194+F195+F196</f>
        <v>22067.8</v>
      </c>
      <c r="G193" s="43">
        <f>G194+G195+G196</f>
        <v>1418.6</v>
      </c>
    </row>
    <row r="194" spans="1:8" s="55" customFormat="1" ht="15.75" customHeight="1" x14ac:dyDescent="0.3">
      <c r="A194" s="46"/>
      <c r="B194" s="46">
        <v>2016</v>
      </c>
      <c r="C194" s="47"/>
      <c r="D194" s="47"/>
      <c r="E194" s="47">
        <f>965+7096</f>
        <v>8061</v>
      </c>
      <c r="F194" s="47">
        <v>7000</v>
      </c>
      <c r="G194" s="47">
        <v>450</v>
      </c>
    </row>
    <row r="195" spans="1:8" s="55" customFormat="1" ht="15.75" customHeight="1" x14ac:dyDescent="0.3">
      <c r="A195" s="7"/>
      <c r="B195" s="7">
        <v>2017</v>
      </c>
      <c r="C195" s="18"/>
      <c r="D195" s="18"/>
      <c r="E195" s="47">
        <v>8504.4</v>
      </c>
      <c r="F195" s="18">
        <v>7350</v>
      </c>
      <c r="G195" s="18">
        <v>472.5</v>
      </c>
    </row>
    <row r="196" spans="1:8" s="55" customFormat="1" ht="39.75" customHeight="1" x14ac:dyDescent="0.3">
      <c r="A196" s="48"/>
      <c r="B196" s="48">
        <v>2018</v>
      </c>
      <c r="C196" s="49"/>
      <c r="D196" s="49"/>
      <c r="E196" s="47">
        <v>8972.1</v>
      </c>
      <c r="F196" s="49">
        <v>7717.8</v>
      </c>
      <c r="G196" s="49">
        <v>496.1</v>
      </c>
      <c r="H196" s="45"/>
    </row>
    <row r="197" spans="1:8" s="67" customFormat="1" x14ac:dyDescent="0.3">
      <c r="A197" s="85" t="s">
        <v>57</v>
      </c>
      <c r="B197" s="85"/>
      <c r="C197" s="85"/>
      <c r="D197" s="85"/>
      <c r="E197" s="85"/>
      <c r="F197" s="85"/>
      <c r="G197" s="85"/>
    </row>
    <row r="198" spans="1:8" s="55" customFormat="1" ht="16.5" customHeight="1" x14ac:dyDescent="0.3">
      <c r="A198" s="86" t="s">
        <v>2</v>
      </c>
      <c r="B198" s="87"/>
      <c r="C198" s="38">
        <f>D198+E198+F198+G198</f>
        <v>5000</v>
      </c>
      <c r="D198" s="43">
        <f>D199+D200+D201</f>
        <v>0</v>
      </c>
      <c r="E198" s="43">
        <f>E199+E200+E201</f>
        <v>0</v>
      </c>
      <c r="F198" s="43">
        <f>F199+F200+F201</f>
        <v>5000</v>
      </c>
      <c r="G198" s="43">
        <f>G199+G200+G201</f>
        <v>0</v>
      </c>
    </row>
    <row r="199" spans="1:8" s="55" customFormat="1" ht="15.75" customHeight="1" x14ac:dyDescent="0.3">
      <c r="A199" s="46"/>
      <c r="B199" s="46">
        <v>2016</v>
      </c>
      <c r="C199" s="47"/>
      <c r="D199" s="47"/>
      <c r="E199" s="47"/>
      <c r="F199" s="47"/>
      <c r="G199" s="47"/>
    </row>
    <row r="200" spans="1:8" s="55" customFormat="1" ht="15.75" customHeight="1" x14ac:dyDescent="0.3">
      <c r="A200" s="7"/>
      <c r="B200" s="7">
        <v>2017</v>
      </c>
      <c r="C200" s="18"/>
      <c r="D200" s="18"/>
      <c r="E200" s="47"/>
      <c r="F200" s="18">
        <v>2000</v>
      </c>
      <c r="G200" s="18"/>
    </row>
    <row r="201" spans="1:8" s="55" customFormat="1" ht="32.25" customHeight="1" x14ac:dyDescent="0.3">
      <c r="A201" s="48"/>
      <c r="B201" s="48">
        <v>2018</v>
      </c>
      <c r="C201" s="49"/>
      <c r="D201" s="49"/>
      <c r="E201" s="47"/>
      <c r="F201" s="49">
        <v>3000</v>
      </c>
      <c r="G201" s="49"/>
    </row>
    <row r="202" spans="1:8" s="55" customFormat="1" ht="38.25" customHeight="1" x14ac:dyDescent="0.3">
      <c r="A202" s="96" t="s">
        <v>58</v>
      </c>
      <c r="B202" s="97"/>
      <c r="C202" s="97"/>
      <c r="D202" s="97"/>
      <c r="E202" s="97"/>
      <c r="F202" s="97"/>
      <c r="G202" s="98"/>
    </row>
    <row r="203" spans="1:8" s="67" customFormat="1" x14ac:dyDescent="0.3">
      <c r="A203" s="86" t="s">
        <v>2</v>
      </c>
      <c r="B203" s="87"/>
      <c r="C203" s="38">
        <f>D203+E203+F203+G203</f>
        <v>0</v>
      </c>
      <c r="D203" s="43">
        <f>D204+D205+D206</f>
        <v>0</v>
      </c>
      <c r="E203" s="43">
        <f>E204+E205+E206</f>
        <v>0</v>
      </c>
      <c r="F203" s="43">
        <f>F204+F205+F206</f>
        <v>0</v>
      </c>
      <c r="G203" s="43">
        <f>G204+G205+G206</f>
        <v>0</v>
      </c>
    </row>
    <row r="204" spans="1:8" s="55" customFormat="1" x14ac:dyDescent="0.3">
      <c r="A204" s="46"/>
      <c r="B204" s="46">
        <v>2016</v>
      </c>
      <c r="C204" s="47"/>
      <c r="D204" s="47"/>
      <c r="E204" s="47"/>
      <c r="F204" s="47"/>
      <c r="G204" s="47"/>
    </row>
    <row r="205" spans="1:8" s="55" customFormat="1" x14ac:dyDescent="0.3">
      <c r="A205" s="7"/>
      <c r="B205" s="7">
        <v>2017</v>
      </c>
      <c r="C205" s="18"/>
      <c r="D205" s="18"/>
      <c r="E205" s="47"/>
      <c r="F205" s="18"/>
      <c r="G205" s="18"/>
    </row>
    <row r="206" spans="1:8" s="55" customFormat="1" x14ac:dyDescent="0.3">
      <c r="A206" s="48"/>
      <c r="B206" s="48">
        <v>2018</v>
      </c>
      <c r="C206" s="49"/>
      <c r="D206" s="49"/>
      <c r="E206" s="47"/>
      <c r="F206" s="49"/>
      <c r="G206" s="49"/>
    </row>
    <row r="207" spans="1:8" s="55" customFormat="1" ht="30.75" customHeight="1" x14ac:dyDescent="0.3">
      <c r="A207" s="88" t="s">
        <v>59</v>
      </c>
      <c r="B207" s="89"/>
      <c r="C207" s="89"/>
      <c r="D207" s="89"/>
      <c r="E207" s="89"/>
      <c r="F207" s="89"/>
      <c r="G207" s="90"/>
    </row>
    <row r="208" spans="1:8" x14ac:dyDescent="0.3">
      <c r="A208" s="85" t="s">
        <v>60</v>
      </c>
      <c r="B208" s="85"/>
      <c r="C208" s="85"/>
      <c r="D208" s="85"/>
      <c r="E208" s="85"/>
      <c r="F208" s="85"/>
      <c r="G208" s="85"/>
    </row>
    <row r="209" spans="1:7" x14ac:dyDescent="0.3">
      <c r="A209" s="86" t="s">
        <v>2</v>
      </c>
      <c r="B209" s="87"/>
      <c r="C209" s="38">
        <f>D209+E209+F209+G209</f>
        <v>1576</v>
      </c>
      <c r="D209" s="43">
        <f>D210+D211+D212</f>
        <v>0</v>
      </c>
      <c r="E209" s="43">
        <f>E210+E211+E212</f>
        <v>0</v>
      </c>
      <c r="F209" s="43">
        <f>F210+F211+F212</f>
        <v>1576</v>
      </c>
      <c r="G209" s="43">
        <f>G210+G211+G212</f>
        <v>0</v>
      </c>
    </row>
    <row r="210" spans="1:7" x14ac:dyDescent="0.3">
      <c r="A210" s="7"/>
      <c r="B210" s="7">
        <v>2016</v>
      </c>
      <c r="C210" s="16"/>
      <c r="D210" s="16"/>
      <c r="E210" s="16"/>
      <c r="F210" s="16">
        <v>500</v>
      </c>
      <c r="G210" s="16"/>
    </row>
    <row r="211" spans="1:7" x14ac:dyDescent="0.3">
      <c r="A211" s="7"/>
      <c r="B211" s="7">
        <v>2017</v>
      </c>
      <c r="C211" s="16"/>
      <c r="D211" s="16"/>
      <c r="E211" s="16"/>
      <c r="F211" s="16">
        <v>525</v>
      </c>
      <c r="G211" s="16"/>
    </row>
    <row r="212" spans="1:7" x14ac:dyDescent="0.3">
      <c r="A212" s="7"/>
      <c r="B212" s="7">
        <v>2018</v>
      </c>
      <c r="C212" s="16"/>
      <c r="D212" s="16"/>
      <c r="E212" s="16"/>
      <c r="F212" s="16">
        <v>551</v>
      </c>
      <c r="G212" s="16"/>
    </row>
  </sheetData>
  <mergeCells count="98">
    <mergeCell ref="A193:B193"/>
    <mergeCell ref="A197:G197"/>
    <mergeCell ref="A202:G202"/>
    <mergeCell ref="A203:B203"/>
    <mergeCell ref="A198:B198"/>
    <mergeCell ref="A184:G184"/>
    <mergeCell ref="A186:G186"/>
    <mergeCell ref="A187:B187"/>
    <mergeCell ref="A191:G191"/>
    <mergeCell ref="A192:G192"/>
    <mergeCell ref="A173:G173"/>
    <mergeCell ref="A178:G178"/>
    <mergeCell ref="A179:G179"/>
    <mergeCell ref="A180:B180"/>
    <mergeCell ref="A174:B174"/>
    <mergeCell ref="A156:G156"/>
    <mergeCell ref="A157:B157"/>
    <mergeCell ref="A161:G161"/>
    <mergeCell ref="A162:B162"/>
    <mergeCell ref="A172:G172"/>
    <mergeCell ref="A168:B168"/>
    <mergeCell ref="A82:G82"/>
    <mergeCell ref="A84:B84"/>
    <mergeCell ref="A94:G94"/>
    <mergeCell ref="A88:G88"/>
    <mergeCell ref="A119:G119"/>
    <mergeCell ref="A109:B109"/>
    <mergeCell ref="A78:B78"/>
    <mergeCell ref="A54:B54"/>
    <mergeCell ref="A58:G58"/>
    <mergeCell ref="A59:G59"/>
    <mergeCell ref="A60:B60"/>
    <mergeCell ref="A64:G64"/>
    <mergeCell ref="A48:B48"/>
    <mergeCell ref="A52:G52"/>
    <mergeCell ref="A53:G53"/>
    <mergeCell ref="A76:G76"/>
    <mergeCell ref="A77:G77"/>
    <mergeCell ref="A65:G65"/>
    <mergeCell ref="A66:B66"/>
    <mergeCell ref="A70:G70"/>
    <mergeCell ref="A71:G71"/>
    <mergeCell ref="A72:B72"/>
    <mergeCell ref="B1:F1"/>
    <mergeCell ref="A3:B3"/>
    <mergeCell ref="A39:G39"/>
    <mergeCell ref="A14:G14"/>
    <mergeCell ref="A46:G46"/>
    <mergeCell ref="A125:G125"/>
    <mergeCell ref="A126:G126"/>
    <mergeCell ref="A107:G107"/>
    <mergeCell ref="A113:G113"/>
    <mergeCell ref="A101:G101"/>
    <mergeCell ref="A108:G108"/>
    <mergeCell ref="A207:G207"/>
    <mergeCell ref="A47:G47"/>
    <mergeCell ref="A83:H83"/>
    <mergeCell ref="A89:H89"/>
    <mergeCell ref="A90:B90"/>
    <mergeCell ref="A96:G96"/>
    <mergeCell ref="A97:B97"/>
    <mergeCell ref="B102:H102"/>
    <mergeCell ref="A103:B103"/>
    <mergeCell ref="A114:G114"/>
    <mergeCell ref="A115:B115"/>
    <mergeCell ref="A120:G120"/>
    <mergeCell ref="A121:B121"/>
    <mergeCell ref="A166:G166"/>
    <mergeCell ref="A167:G167"/>
    <mergeCell ref="A138:G138"/>
    <mergeCell ref="A127:B127"/>
    <mergeCell ref="A131:G131"/>
    <mergeCell ref="A132:G132"/>
    <mergeCell ref="A133:B133"/>
    <mergeCell ref="A137:G137"/>
    <mergeCell ref="A139:B139"/>
    <mergeCell ref="A143:G143"/>
    <mergeCell ref="A145:G145"/>
    <mergeCell ref="A151:G151"/>
    <mergeCell ref="A152:B152"/>
    <mergeCell ref="A146:B146"/>
    <mergeCell ref="A150:G150"/>
    <mergeCell ref="A208:G208"/>
    <mergeCell ref="A209:B209"/>
    <mergeCell ref="A7:G7"/>
    <mergeCell ref="A9:G9"/>
    <mergeCell ref="A10:B10"/>
    <mergeCell ref="A15:H15"/>
    <mergeCell ref="A16:B16"/>
    <mergeCell ref="A20:G20"/>
    <mergeCell ref="A21:G21"/>
    <mergeCell ref="A22:B22"/>
    <mergeCell ref="A26:G26"/>
    <mergeCell ref="A27:G27"/>
    <mergeCell ref="A28:B28"/>
    <mergeCell ref="A33:G33"/>
    <mergeCell ref="A34:G34"/>
    <mergeCell ref="A35:B35"/>
  </mergeCells>
  <phoneticPr fontId="0" type="noConversion"/>
  <pageMargins left="0.19685039370078741" right="0.27559055118110237" top="0.16" bottom="0.18" header="0.16" footer="0.16"/>
  <pageSetup paperSize="9" scale="60" fitToHeight="2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3" workbookViewId="0">
      <selection activeCell="A21" sqref="A21:G21"/>
    </sheetView>
  </sheetViews>
  <sheetFormatPr defaultColWidth="9.109375" defaultRowHeight="15.6" x14ac:dyDescent="0.3"/>
  <cols>
    <col min="1" max="1" width="10.88671875" style="3" customWidth="1"/>
    <col min="2" max="2" width="17.5546875" style="3" customWidth="1"/>
    <col min="3" max="3" width="15.33203125" style="3" customWidth="1"/>
    <col min="4" max="4" width="20.44140625" style="3" customWidth="1"/>
    <col min="5" max="5" width="19.88671875" style="3" customWidth="1"/>
    <col min="6" max="6" width="21.44140625" style="3" customWidth="1"/>
    <col min="7" max="7" width="18.33203125" style="3" customWidth="1"/>
    <col min="8" max="8" width="0.33203125" style="3" hidden="1" customWidth="1"/>
    <col min="9" max="16384" width="9.109375" style="3"/>
  </cols>
  <sheetData>
    <row r="1" spans="1:8" ht="53.25" customHeight="1" x14ac:dyDescent="0.3">
      <c r="A1" s="110" t="s">
        <v>8</v>
      </c>
      <c r="B1" s="110"/>
      <c r="C1" s="110"/>
      <c r="D1" s="110"/>
      <c r="E1" s="110"/>
      <c r="F1" s="110"/>
      <c r="G1" s="110"/>
    </row>
    <row r="2" spans="1:8" ht="27" customHeight="1" x14ac:dyDescent="0.3">
      <c r="A2" s="4" t="s">
        <v>0</v>
      </c>
      <c r="B2" s="5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8" x14ac:dyDescent="0.3">
      <c r="A3" s="91"/>
      <c r="B3" s="92"/>
      <c r="C3" s="92"/>
      <c r="D3" s="92"/>
      <c r="E3" s="92"/>
      <c r="F3" s="92"/>
      <c r="G3" s="93"/>
    </row>
    <row r="4" spans="1:8" s="9" customFormat="1" x14ac:dyDescent="0.3">
      <c r="A4" s="94" t="s">
        <v>2</v>
      </c>
      <c r="B4" s="95"/>
      <c r="C4" s="13">
        <f>D4+E4+F4+G4</f>
        <v>213166.32</v>
      </c>
      <c r="D4" s="12">
        <v>0</v>
      </c>
      <c r="E4" s="12">
        <f>E5+E6+E7</f>
        <v>0</v>
      </c>
      <c r="F4" s="12">
        <f>F5+F6+F7</f>
        <v>213166.32</v>
      </c>
      <c r="G4" s="12">
        <f>G5+G6+G7</f>
        <v>0</v>
      </c>
    </row>
    <row r="5" spans="1:8" x14ac:dyDescent="0.3">
      <c r="A5" s="6"/>
      <c r="B5" s="6">
        <v>2016</v>
      </c>
      <c r="C5" s="14">
        <f>D5+E5+F5+G5</f>
        <v>67286.8</v>
      </c>
      <c r="D5" s="14">
        <v>0</v>
      </c>
      <c r="E5" s="14">
        <f>E12+E34+E40+E46+E52+E58+E64+E72+E78+E86+E92+E100+E106+E114+E120</f>
        <v>0</v>
      </c>
      <c r="F5" s="14">
        <f>F17+F23+F30</f>
        <v>67286.8</v>
      </c>
      <c r="G5" s="15"/>
    </row>
    <row r="6" spans="1:8" x14ac:dyDescent="0.3">
      <c r="A6" s="6"/>
      <c r="B6" s="6">
        <v>2017</v>
      </c>
      <c r="C6" s="14">
        <f>D6+E6+F6+G6</f>
        <v>70987.59</v>
      </c>
      <c r="D6" s="14">
        <f>D13+D14+D35+D41+D47+D53+D59+D65+D73+D79+D87+D93+D101+D107+D115+D121</f>
        <v>0</v>
      </c>
      <c r="E6" s="14">
        <f>E13+E35+E41+E47+E53+E59+E65+E73+E79+E87+E93+E101+E107+E115+E121</f>
        <v>0</v>
      </c>
      <c r="F6" s="14">
        <f t="shared" ref="F6:F7" si="0">F18+F24+F31</f>
        <v>70987.59</v>
      </c>
      <c r="G6" s="15"/>
    </row>
    <row r="7" spans="1:8" x14ac:dyDescent="0.3">
      <c r="A7" s="6"/>
      <c r="B7" s="6">
        <v>2018</v>
      </c>
      <c r="C7" s="14">
        <f>D7+E7+F7+G7</f>
        <v>74891.929999999993</v>
      </c>
      <c r="D7" s="14">
        <f>D14+D17+D36+D42+D48+D54+D60+D66+D74+D80+D88+D94+D102+D108+D116+D122</f>
        <v>0</v>
      </c>
      <c r="E7" s="14">
        <f>E14+E36+E42+E48+E54+E60+E66+E74+E80+E88+E94+E102+E108+E116+E122</f>
        <v>0</v>
      </c>
      <c r="F7" s="14">
        <f t="shared" si="0"/>
        <v>74891.929999999993</v>
      </c>
      <c r="G7" s="15"/>
    </row>
    <row r="8" spans="1:8" s="2" customFormat="1" ht="65.25" customHeight="1" x14ac:dyDescent="0.3">
      <c r="A8" s="115" t="s">
        <v>39</v>
      </c>
      <c r="B8" s="138"/>
      <c r="C8" s="138"/>
      <c r="D8" s="138"/>
      <c r="E8" s="138"/>
      <c r="F8" s="138"/>
      <c r="G8" s="139"/>
    </row>
    <row r="9" spans="1:8" s="2" customFormat="1" ht="27" customHeight="1" x14ac:dyDescent="0.3">
      <c r="A9" s="96" t="s">
        <v>9</v>
      </c>
      <c r="B9" s="97"/>
      <c r="C9" s="97"/>
      <c r="D9" s="97"/>
      <c r="E9" s="97"/>
      <c r="F9" s="97"/>
      <c r="G9" s="97"/>
      <c r="H9" s="98"/>
    </row>
    <row r="10" spans="1:8" s="10" customFormat="1" ht="15" customHeight="1" x14ac:dyDescent="0.3">
      <c r="A10" s="94" t="s">
        <v>2</v>
      </c>
      <c r="B10" s="95"/>
      <c r="C10" s="13">
        <f>D10+E10+F10+G10</f>
        <v>0</v>
      </c>
      <c r="D10" s="12">
        <f>D11+D12+D13</f>
        <v>0</v>
      </c>
      <c r="E10" s="12">
        <f>E11+E12+E13</f>
        <v>0</v>
      </c>
      <c r="F10" s="12">
        <f>F11+F12+F13</f>
        <v>0</v>
      </c>
      <c r="G10" s="12">
        <f>G11+G12+G13</f>
        <v>0</v>
      </c>
      <c r="H10" s="73"/>
    </row>
    <row r="11" spans="1:8" s="2" customFormat="1" ht="16.5" customHeight="1" x14ac:dyDescent="0.3">
      <c r="A11" s="7"/>
      <c r="B11" s="7">
        <v>2016</v>
      </c>
      <c r="C11" s="8"/>
      <c r="D11" s="8"/>
      <c r="E11" s="8"/>
      <c r="F11" s="7"/>
      <c r="G11" s="8"/>
    </row>
    <row r="12" spans="1:8" s="2" customFormat="1" ht="15.75" customHeight="1" x14ac:dyDescent="0.3">
      <c r="A12" s="7"/>
      <c r="B12" s="7">
        <v>2017</v>
      </c>
      <c r="C12" s="8"/>
      <c r="D12" s="8"/>
      <c r="E12" s="8"/>
      <c r="F12" s="7"/>
      <c r="G12" s="8"/>
    </row>
    <row r="13" spans="1:8" s="2" customFormat="1" ht="15.75" customHeight="1" x14ac:dyDescent="0.3">
      <c r="A13" s="7"/>
      <c r="B13" s="7">
        <v>2018</v>
      </c>
      <c r="C13" s="8"/>
      <c r="D13" s="8"/>
      <c r="E13" s="8"/>
      <c r="F13" s="7"/>
      <c r="G13" s="8"/>
    </row>
    <row r="14" spans="1:8" s="2" customFormat="1" x14ac:dyDescent="0.3">
      <c r="A14" s="146" t="s">
        <v>61</v>
      </c>
      <c r="B14" s="146"/>
      <c r="C14" s="146"/>
      <c r="D14" s="146"/>
      <c r="E14" s="146"/>
      <c r="F14" s="146"/>
      <c r="G14" s="146"/>
    </row>
    <row r="15" spans="1:8" s="10" customFormat="1" ht="29.25" customHeight="1" x14ac:dyDescent="0.3">
      <c r="A15" s="102" t="s">
        <v>62</v>
      </c>
      <c r="B15" s="103"/>
      <c r="C15" s="103"/>
      <c r="D15" s="103"/>
      <c r="E15" s="103"/>
      <c r="F15" s="103"/>
      <c r="G15" s="104"/>
    </row>
    <row r="16" spans="1:8" s="9" customFormat="1" x14ac:dyDescent="0.3">
      <c r="A16" s="94" t="s">
        <v>2</v>
      </c>
      <c r="B16" s="95"/>
      <c r="C16" s="13">
        <f>D16+E16+F16+G16</f>
        <v>300</v>
      </c>
      <c r="D16" s="12">
        <f>D17+D18+D19</f>
        <v>0</v>
      </c>
      <c r="E16" s="12">
        <f>E17+E18+E19</f>
        <v>0</v>
      </c>
      <c r="F16" s="12">
        <f>F17+F18+F19</f>
        <v>300</v>
      </c>
      <c r="G16" s="12">
        <f>G17+G18+G19</f>
        <v>0</v>
      </c>
      <c r="H16" s="5">
        <f>H17+H18+H19</f>
        <v>0</v>
      </c>
    </row>
    <row r="17" spans="1:8" s="2" customFormat="1" x14ac:dyDescent="0.3">
      <c r="A17" s="7"/>
      <c r="B17" s="7">
        <v>2016</v>
      </c>
      <c r="C17" s="14">
        <f>D17+E17+F17+G17</f>
        <v>100</v>
      </c>
      <c r="D17" s="16"/>
      <c r="E17" s="16"/>
      <c r="F17" s="18">
        <v>100</v>
      </c>
      <c r="G17" s="16"/>
    </row>
    <row r="18" spans="1:8" s="2" customFormat="1" x14ac:dyDescent="0.3">
      <c r="A18" s="7"/>
      <c r="B18" s="7">
        <v>2017</v>
      </c>
      <c r="C18" s="14">
        <f>D18+E18+F18+G18</f>
        <v>100</v>
      </c>
      <c r="D18" s="16"/>
      <c r="E18" s="16"/>
      <c r="F18" s="18">
        <v>100</v>
      </c>
      <c r="G18" s="16"/>
    </row>
    <row r="19" spans="1:8" s="2" customFormat="1" x14ac:dyDescent="0.3">
      <c r="A19" s="7"/>
      <c r="B19" s="7">
        <v>2018</v>
      </c>
      <c r="C19" s="14">
        <f>D19+E19+F19+G19</f>
        <v>100</v>
      </c>
      <c r="D19" s="16"/>
      <c r="E19" s="16"/>
      <c r="F19" s="18">
        <v>100</v>
      </c>
      <c r="G19" s="16"/>
    </row>
    <row r="20" spans="1:8" s="10" customFormat="1" ht="26.25" customHeight="1" x14ac:dyDescent="0.3">
      <c r="A20" s="105" t="s">
        <v>63</v>
      </c>
      <c r="B20" s="105"/>
      <c r="C20" s="105"/>
      <c r="D20" s="105"/>
      <c r="E20" s="105"/>
      <c r="F20" s="105"/>
      <c r="G20" s="87"/>
    </row>
    <row r="21" spans="1:8" s="10" customFormat="1" ht="22.5" customHeight="1" x14ac:dyDescent="0.3">
      <c r="A21" s="145" t="s">
        <v>64</v>
      </c>
      <c r="B21" s="145"/>
      <c r="C21" s="145"/>
      <c r="D21" s="145"/>
      <c r="E21" s="145"/>
      <c r="F21" s="145"/>
      <c r="G21" s="145"/>
    </row>
    <row r="22" spans="1:8" s="9" customFormat="1" x14ac:dyDescent="0.3">
      <c r="A22" s="94" t="s">
        <v>2</v>
      </c>
      <c r="B22" s="95"/>
      <c r="C22" s="13">
        <f>D22+E22+F22+G22</f>
        <v>6300</v>
      </c>
      <c r="D22" s="12">
        <f>D23+D24+D25</f>
        <v>0</v>
      </c>
      <c r="E22" s="12">
        <f>E23+E24+E25</f>
        <v>0</v>
      </c>
      <c r="F22" s="12">
        <f>F23+F24+F25</f>
        <v>6300</v>
      </c>
      <c r="G22" s="12">
        <f>G23+G24+G25</f>
        <v>0</v>
      </c>
      <c r="H22" s="5">
        <f>H23+H24+H25</f>
        <v>0</v>
      </c>
    </row>
    <row r="23" spans="1:8" s="10" customFormat="1" x14ac:dyDescent="0.3">
      <c r="A23" s="7"/>
      <c r="B23" s="7">
        <v>2016</v>
      </c>
      <c r="C23" s="14">
        <f>D23+E23+F23+G23</f>
        <v>2000</v>
      </c>
      <c r="D23" s="16"/>
      <c r="E23" s="16"/>
      <c r="F23" s="18">
        <v>2000</v>
      </c>
      <c r="G23" s="16"/>
    </row>
    <row r="24" spans="1:8" s="10" customFormat="1" x14ac:dyDescent="0.3">
      <c r="A24" s="7"/>
      <c r="B24" s="7">
        <v>2017</v>
      </c>
      <c r="C24" s="14">
        <f>D24+E24+F24+G24</f>
        <v>2100</v>
      </c>
      <c r="D24" s="16"/>
      <c r="E24" s="16"/>
      <c r="F24" s="18">
        <v>2100</v>
      </c>
      <c r="G24" s="16"/>
    </row>
    <row r="25" spans="1:8" s="10" customFormat="1" x14ac:dyDescent="0.3">
      <c r="A25" s="7"/>
      <c r="B25" s="7">
        <v>2018</v>
      </c>
      <c r="C25" s="14">
        <f>D25+E25+F25+G25</f>
        <v>2200</v>
      </c>
      <c r="D25" s="16"/>
      <c r="E25" s="16"/>
      <c r="F25" s="18">
        <v>2200</v>
      </c>
      <c r="G25" s="16"/>
    </row>
    <row r="26" spans="1:8" s="10" customFormat="1" x14ac:dyDescent="0.3">
      <c r="A26" s="51"/>
      <c r="B26" s="51"/>
      <c r="C26" s="51"/>
      <c r="D26" s="51"/>
      <c r="E26" s="51"/>
      <c r="F26" s="51"/>
      <c r="G26" s="52"/>
    </row>
    <row r="27" spans="1:8" s="10" customFormat="1" x14ac:dyDescent="0.3">
      <c r="A27" s="106" t="s">
        <v>65</v>
      </c>
      <c r="B27" s="106"/>
      <c r="C27" s="106"/>
      <c r="D27" s="106"/>
      <c r="E27" s="106"/>
      <c r="F27" s="106"/>
      <c r="G27" s="107"/>
    </row>
    <row r="28" spans="1:8" s="10" customFormat="1" x14ac:dyDescent="0.3">
      <c r="A28" s="145" t="s">
        <v>66</v>
      </c>
      <c r="B28" s="145"/>
      <c r="C28" s="145"/>
      <c r="D28" s="145"/>
      <c r="E28" s="145"/>
      <c r="F28" s="145"/>
      <c r="G28" s="145"/>
    </row>
    <row r="29" spans="1:8" s="9" customFormat="1" x14ac:dyDescent="0.3">
      <c r="A29" s="94" t="s">
        <v>2</v>
      </c>
      <c r="B29" s="95"/>
      <c r="C29" s="13">
        <f>D29+E29+F29+G29</f>
        <v>206566.32</v>
      </c>
      <c r="D29" s="12">
        <f>D30+D31+D32</f>
        <v>0</v>
      </c>
      <c r="E29" s="12">
        <f>E30+E31+E32</f>
        <v>0</v>
      </c>
      <c r="F29" s="12">
        <f>F30+F31+F32</f>
        <v>206566.32</v>
      </c>
      <c r="G29" s="12">
        <f>G30+G31+G32</f>
        <v>0</v>
      </c>
      <c r="H29" s="5">
        <f>H30+H31+H32</f>
        <v>0</v>
      </c>
    </row>
    <row r="30" spans="1:8" s="10" customFormat="1" x14ac:dyDescent="0.3">
      <c r="A30" s="7"/>
      <c r="B30" s="7">
        <v>2016</v>
      </c>
      <c r="C30" s="14">
        <f>D30+E30+F30+G30</f>
        <v>65186.8</v>
      </c>
      <c r="D30" s="16"/>
      <c r="E30" s="16"/>
      <c r="F30" s="18">
        <f>67286.8-F17-F23</f>
        <v>65186.8</v>
      </c>
      <c r="G30" s="16"/>
    </row>
    <row r="31" spans="1:8" s="10" customFormat="1" x14ac:dyDescent="0.3">
      <c r="A31" s="7"/>
      <c r="B31" s="7">
        <v>2017</v>
      </c>
      <c r="C31" s="14">
        <f>D31+E31+F31+G31</f>
        <v>68787.59</v>
      </c>
      <c r="D31" s="16"/>
      <c r="E31" s="16"/>
      <c r="F31" s="18">
        <f>70987.59-F24-F18</f>
        <v>68787.59</v>
      </c>
      <c r="G31" s="16"/>
    </row>
    <row r="32" spans="1:8" s="10" customFormat="1" x14ac:dyDescent="0.3">
      <c r="A32" s="7"/>
      <c r="B32" s="7">
        <v>2018</v>
      </c>
      <c r="C32" s="14">
        <f>D32+E32+F32+G32</f>
        <v>72591.929999999993</v>
      </c>
      <c r="D32" s="16"/>
      <c r="E32" s="16"/>
      <c r="F32" s="18">
        <f>74891.93-F19-F25</f>
        <v>72591.929999999993</v>
      </c>
      <c r="G32" s="16"/>
    </row>
    <row r="33" spans="1:7" s="10" customFormat="1" x14ac:dyDescent="0.3">
      <c r="A33" s="26"/>
      <c r="B33" s="26"/>
      <c r="C33" s="27"/>
      <c r="D33" s="28"/>
      <c r="E33" s="28"/>
      <c r="F33" s="29"/>
      <c r="G33" s="28"/>
    </row>
    <row r="34" spans="1:7" x14ac:dyDescent="0.3">
      <c r="B34" s="1"/>
    </row>
    <row r="35" spans="1:7" x14ac:dyDescent="0.3">
      <c r="B35" s="1"/>
    </row>
    <row r="36" spans="1:7" x14ac:dyDescent="0.3">
      <c r="B36" s="1"/>
    </row>
    <row r="37" spans="1:7" x14ac:dyDescent="0.3">
      <c r="B37" s="1"/>
    </row>
    <row r="38" spans="1:7" x14ac:dyDescent="0.3">
      <c r="B38" s="1"/>
    </row>
    <row r="39" spans="1:7" x14ac:dyDescent="0.3">
      <c r="B39" s="1"/>
    </row>
    <row r="40" spans="1:7" x14ac:dyDescent="0.3">
      <c r="B40" s="1"/>
    </row>
    <row r="41" spans="1:7" x14ac:dyDescent="0.3">
      <c r="B41" s="1"/>
    </row>
    <row r="42" spans="1:7" x14ac:dyDescent="0.3">
      <c r="B42" s="1"/>
    </row>
    <row r="43" spans="1:7" x14ac:dyDescent="0.3">
      <c r="B43" s="1"/>
    </row>
    <row r="44" spans="1:7" x14ac:dyDescent="0.3">
      <c r="B44" s="1"/>
    </row>
    <row r="45" spans="1:7" x14ac:dyDescent="0.3">
      <c r="B45" s="2"/>
    </row>
    <row r="46" spans="1:7" x14ac:dyDescent="0.3">
      <c r="B46" s="2"/>
    </row>
  </sheetData>
  <mergeCells count="15">
    <mergeCell ref="A3:G3"/>
    <mergeCell ref="A1:G1"/>
    <mergeCell ref="A28:G28"/>
    <mergeCell ref="A29:B29"/>
    <mergeCell ref="A16:B16"/>
    <mergeCell ref="A14:G14"/>
    <mergeCell ref="A20:G20"/>
    <mergeCell ref="A21:G21"/>
    <mergeCell ref="A22:B22"/>
    <mergeCell ref="A27:G27"/>
    <mergeCell ref="A4:B4"/>
    <mergeCell ref="A8:G8"/>
    <mergeCell ref="A9:H9"/>
    <mergeCell ref="A15:G15"/>
    <mergeCell ref="A10:B10"/>
  </mergeCells>
  <phoneticPr fontId="5" type="noConversion"/>
  <pageMargins left="0.49" right="0.70866141732283472" top="0.74803149606299213" bottom="0.74803149606299213" header="0.31496062992125984" footer="0.31496062992125984"/>
  <pageSetup paperSize="9" scale="7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16" workbookViewId="0">
      <selection sqref="A1:H55"/>
    </sheetView>
  </sheetViews>
  <sheetFormatPr defaultColWidth="9.109375" defaultRowHeight="15.6" x14ac:dyDescent="0.3"/>
  <cols>
    <col min="1" max="1" width="10.88671875" style="20" customWidth="1"/>
    <col min="2" max="2" width="17.5546875" style="20" customWidth="1"/>
    <col min="3" max="3" width="15.109375" style="20" customWidth="1"/>
    <col min="4" max="4" width="20.44140625" style="20" customWidth="1"/>
    <col min="5" max="5" width="19.88671875" style="20" customWidth="1"/>
    <col min="6" max="6" width="21.44140625" style="20" customWidth="1"/>
    <col min="7" max="7" width="16.33203125" style="20" customWidth="1"/>
    <col min="8" max="8" width="0.33203125" style="20" hidden="1" customWidth="1"/>
    <col min="9" max="16384" width="9.109375" style="20"/>
  </cols>
  <sheetData>
    <row r="1" spans="1:8" ht="53.25" customHeight="1" x14ac:dyDescent="0.3">
      <c r="A1" s="135" t="s">
        <v>10</v>
      </c>
      <c r="B1" s="136"/>
      <c r="C1" s="136"/>
      <c r="D1" s="136"/>
      <c r="E1" s="136"/>
      <c r="F1" s="136"/>
      <c r="G1" s="137"/>
      <c r="H1" s="57"/>
    </row>
    <row r="2" spans="1:8" s="23" customFormat="1" ht="34.5" customHeight="1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58"/>
    </row>
    <row r="3" spans="1:8" x14ac:dyDescent="0.3">
      <c r="A3" s="68"/>
      <c r="B3" s="69"/>
      <c r="C3" s="69"/>
      <c r="D3" s="69"/>
      <c r="E3" s="69"/>
      <c r="F3" s="69"/>
      <c r="G3" s="70"/>
      <c r="H3" s="57"/>
    </row>
    <row r="4" spans="1:8" x14ac:dyDescent="0.3">
      <c r="A4" s="71" t="s">
        <v>2</v>
      </c>
      <c r="B4" s="72"/>
      <c r="C4" s="17">
        <f>C5+C6+C7</f>
        <v>1318002.8172499998</v>
      </c>
      <c r="D4" s="17">
        <f>D5+D6+D7</f>
        <v>0</v>
      </c>
      <c r="E4" s="17">
        <f>E5+E6+E7</f>
        <v>531211.1</v>
      </c>
      <c r="F4" s="17">
        <f>F5+F6+F7</f>
        <v>730046.71724999999</v>
      </c>
      <c r="G4" s="17">
        <f>G5+G6+G7</f>
        <v>56745</v>
      </c>
      <c r="H4" s="57"/>
    </row>
    <row r="5" spans="1:8" x14ac:dyDescent="0.3">
      <c r="A5" s="25"/>
      <c r="B5" s="25">
        <v>2016</v>
      </c>
      <c r="C5" s="24">
        <f>C11+C17+C23+C29+C35+C41+C47+C53</f>
        <v>439056.19999999995</v>
      </c>
      <c r="D5" s="24">
        <f t="shared" ref="D5:G5" si="0">D11+D17+D23+D29+D35+D41+D47+D53</f>
        <v>0</v>
      </c>
      <c r="E5" s="24">
        <f t="shared" si="0"/>
        <v>175823.3</v>
      </c>
      <c r="F5" s="24">
        <f>F11+F17+F23+F29+F35+F41+F47+F53</f>
        <v>245232.9</v>
      </c>
      <c r="G5" s="24">
        <f t="shared" si="0"/>
        <v>18000</v>
      </c>
      <c r="H5" s="57"/>
    </row>
    <row r="6" spans="1:8" x14ac:dyDescent="0.3">
      <c r="A6" s="25"/>
      <c r="B6" s="25">
        <v>2017</v>
      </c>
      <c r="C6" s="24">
        <f t="shared" ref="C6:C7" si="1">C12+C18+C24+C30+C36+C42+C48+C54</f>
        <v>428868.44500000001</v>
      </c>
      <c r="D6" s="24">
        <f t="shared" ref="D6:G6" si="2">D12+D18+D24+D30+D36+D42+D48+D54</f>
        <v>0</v>
      </c>
      <c r="E6" s="24">
        <f t="shared" si="2"/>
        <v>173473.9</v>
      </c>
      <c r="F6" s="24">
        <f t="shared" si="2"/>
        <v>236494.54500000001</v>
      </c>
      <c r="G6" s="24">
        <f t="shared" si="2"/>
        <v>18900</v>
      </c>
      <c r="H6" s="57"/>
    </row>
    <row r="7" spans="1:8" x14ac:dyDescent="0.3">
      <c r="A7" s="25"/>
      <c r="B7" s="25">
        <v>2018</v>
      </c>
      <c r="C7" s="24">
        <f t="shared" si="1"/>
        <v>450078.17224999995</v>
      </c>
      <c r="D7" s="24">
        <f t="shared" ref="D7:G7" si="3">D13+D19+D25+D31+D37+D43+D49+D55</f>
        <v>0</v>
      </c>
      <c r="E7" s="24">
        <f t="shared" si="3"/>
        <v>181913.9</v>
      </c>
      <c r="F7" s="24">
        <f t="shared" si="3"/>
        <v>248319.27224999998</v>
      </c>
      <c r="G7" s="24">
        <f t="shared" si="3"/>
        <v>19845</v>
      </c>
      <c r="H7" s="57"/>
    </row>
    <row r="8" spans="1:8" s="21" customFormat="1" ht="30" customHeight="1" x14ac:dyDescent="0.3">
      <c r="A8" s="140" t="s">
        <v>40</v>
      </c>
      <c r="B8" s="127"/>
      <c r="C8" s="127"/>
      <c r="D8" s="127"/>
      <c r="E8" s="127"/>
      <c r="F8" s="127"/>
      <c r="G8" s="141"/>
      <c r="H8" s="59"/>
    </row>
    <row r="9" spans="1:8" s="21" customFormat="1" ht="24" customHeight="1" x14ac:dyDescent="0.3">
      <c r="A9" s="123" t="s">
        <v>18</v>
      </c>
      <c r="B9" s="124"/>
      <c r="C9" s="124"/>
      <c r="D9" s="124"/>
      <c r="E9" s="124"/>
      <c r="F9" s="124"/>
      <c r="G9" s="125"/>
      <c r="H9" s="59"/>
    </row>
    <row r="10" spans="1:8" x14ac:dyDescent="0.3">
      <c r="A10" s="128" t="s">
        <v>2</v>
      </c>
      <c r="B10" s="129"/>
      <c r="C10" s="17">
        <f>C11+C12+C13</f>
        <v>180</v>
      </c>
      <c r="D10" s="17">
        <f>D11+D12+D13</f>
        <v>0</v>
      </c>
      <c r="E10" s="17">
        <f>E11+E12+E13</f>
        <v>0</v>
      </c>
      <c r="F10" s="17">
        <f>F11+F12+F13</f>
        <v>180</v>
      </c>
      <c r="G10" s="17">
        <f>G11+G12+G13</f>
        <v>0</v>
      </c>
      <c r="H10" s="57"/>
    </row>
    <row r="11" spans="1:8" s="21" customFormat="1" ht="15.75" customHeight="1" x14ac:dyDescent="0.3">
      <c r="A11" s="60"/>
      <c r="B11" s="60">
        <v>2016</v>
      </c>
      <c r="C11" s="24">
        <f>D11+E11+F11+G11</f>
        <v>60</v>
      </c>
      <c r="D11" s="19"/>
      <c r="E11" s="19"/>
      <c r="F11" s="19">
        <v>60</v>
      </c>
      <c r="G11" s="19"/>
      <c r="H11" s="59"/>
    </row>
    <row r="12" spans="1:8" s="21" customFormat="1" ht="15.75" customHeight="1" x14ac:dyDescent="0.3">
      <c r="A12" s="60"/>
      <c r="B12" s="60">
        <v>2017</v>
      </c>
      <c r="C12" s="24">
        <f>D12+E12+F12+G12</f>
        <v>60</v>
      </c>
      <c r="D12" s="19"/>
      <c r="E12" s="19"/>
      <c r="F12" s="19">
        <v>60</v>
      </c>
      <c r="G12" s="19"/>
      <c r="H12" s="59"/>
    </row>
    <row r="13" spans="1:8" s="21" customFormat="1" ht="14.25" customHeight="1" x14ac:dyDescent="0.3">
      <c r="A13" s="60"/>
      <c r="B13" s="60">
        <v>2018</v>
      </c>
      <c r="C13" s="24">
        <f>D13+E13+F13+G13</f>
        <v>60</v>
      </c>
      <c r="D13" s="19"/>
      <c r="E13" s="19"/>
      <c r="F13" s="19">
        <v>60</v>
      </c>
      <c r="G13" s="19"/>
      <c r="H13" s="59"/>
    </row>
    <row r="14" spans="1:8" s="21" customFormat="1" ht="14.25" customHeight="1" x14ac:dyDescent="0.3">
      <c r="A14" s="140" t="s">
        <v>41</v>
      </c>
      <c r="B14" s="127"/>
      <c r="C14" s="127"/>
      <c r="D14" s="127"/>
      <c r="E14" s="127"/>
      <c r="F14" s="127"/>
      <c r="G14" s="141"/>
      <c r="H14" s="59"/>
    </row>
    <row r="15" spans="1:8" s="21" customFormat="1" x14ac:dyDescent="0.3">
      <c r="A15" s="142" t="s">
        <v>20</v>
      </c>
      <c r="B15" s="142"/>
      <c r="C15" s="142"/>
      <c r="D15" s="142"/>
      <c r="E15" s="142"/>
      <c r="F15" s="142"/>
      <c r="G15" s="142"/>
      <c r="H15" s="59"/>
    </row>
    <row r="16" spans="1:8" x14ac:dyDescent="0.3">
      <c r="A16" s="128" t="s">
        <v>2</v>
      </c>
      <c r="B16" s="129"/>
      <c r="C16" s="17">
        <f>C17+C18+C19</f>
        <v>661254.41724999994</v>
      </c>
      <c r="D16" s="17">
        <f>D17+D18+D19</f>
        <v>0</v>
      </c>
      <c r="E16" s="17">
        <f>E17+E18+E19</f>
        <v>0</v>
      </c>
      <c r="F16" s="17">
        <f>F17+F18+F19</f>
        <v>604509.41724999994</v>
      </c>
      <c r="G16" s="17">
        <f>G17+G18+G19</f>
        <v>56745</v>
      </c>
      <c r="H16" s="57"/>
    </row>
    <row r="17" spans="1:8" s="21" customFormat="1" x14ac:dyDescent="0.3">
      <c r="A17" s="60"/>
      <c r="B17" s="60">
        <v>2016</v>
      </c>
      <c r="C17" s="24">
        <f>D17+E17+F17+G17</f>
        <v>204433</v>
      </c>
      <c r="D17" s="19"/>
      <c r="E17" s="19"/>
      <c r="F17" s="19">
        <f>212871.8-F29</f>
        <v>186433</v>
      </c>
      <c r="G17" s="19">
        <v>18000</v>
      </c>
      <c r="H17" s="59"/>
    </row>
    <row r="18" spans="1:8" s="21" customFormat="1" x14ac:dyDescent="0.3">
      <c r="A18" s="60"/>
      <c r="B18" s="60">
        <v>2017</v>
      </c>
      <c r="C18" s="24">
        <f>D18+E18+F18+G18</f>
        <v>222280.94500000001</v>
      </c>
      <c r="D18" s="19"/>
      <c r="E18" s="19"/>
      <c r="F18" s="19">
        <f>223380.945-F30</f>
        <v>203380.94500000001</v>
      </c>
      <c r="G18" s="19">
        <v>18900</v>
      </c>
      <c r="H18" s="59"/>
    </row>
    <row r="19" spans="1:8" s="21" customFormat="1" x14ac:dyDescent="0.3">
      <c r="A19" s="60"/>
      <c r="B19" s="60">
        <v>2018</v>
      </c>
      <c r="C19" s="24">
        <f>D19+E19+F19+G19</f>
        <v>234540.47224999999</v>
      </c>
      <c r="D19" s="19"/>
      <c r="E19" s="19"/>
      <c r="F19" s="19">
        <f>234695.47225-F31</f>
        <v>214695.47224999999</v>
      </c>
      <c r="G19" s="19">
        <v>19845</v>
      </c>
      <c r="H19" s="59"/>
    </row>
    <row r="20" spans="1:8" s="21" customFormat="1" x14ac:dyDescent="0.3">
      <c r="A20" s="140" t="s">
        <v>42</v>
      </c>
      <c r="B20" s="127"/>
      <c r="C20" s="127"/>
      <c r="D20" s="127"/>
      <c r="E20" s="127"/>
      <c r="F20" s="127"/>
      <c r="G20" s="141"/>
      <c r="H20" s="59"/>
    </row>
    <row r="21" spans="1:8" s="21" customFormat="1" x14ac:dyDescent="0.3">
      <c r="A21" s="123" t="s">
        <v>19</v>
      </c>
      <c r="B21" s="124"/>
      <c r="C21" s="124"/>
      <c r="D21" s="124"/>
      <c r="E21" s="124"/>
      <c r="F21" s="124"/>
      <c r="G21" s="125"/>
      <c r="H21" s="59"/>
    </row>
    <row r="22" spans="1:8" x14ac:dyDescent="0.3">
      <c r="A22" s="128" t="s">
        <v>2</v>
      </c>
      <c r="B22" s="129"/>
      <c r="C22" s="17">
        <f>C23+C24+C25</f>
        <v>38561.399999999994</v>
      </c>
      <c r="D22" s="17">
        <f>D23+D24+D25</f>
        <v>0</v>
      </c>
      <c r="E22" s="17">
        <f>E23+E24+E25</f>
        <v>0</v>
      </c>
      <c r="F22" s="17">
        <f>F23+F24+F25</f>
        <v>38561.399999999994</v>
      </c>
      <c r="G22" s="17">
        <f>G23+G24+G25</f>
        <v>0</v>
      </c>
      <c r="H22" s="57"/>
    </row>
    <row r="23" spans="1:8" s="21" customFormat="1" x14ac:dyDescent="0.3">
      <c r="A23" s="60"/>
      <c r="B23" s="60">
        <v>2016</v>
      </c>
      <c r="C23" s="24">
        <f>D23+E23+F23+G23</f>
        <v>12232</v>
      </c>
      <c r="D23" s="19"/>
      <c r="E23" s="19"/>
      <c r="F23" s="19">
        <v>12232</v>
      </c>
      <c r="G23" s="19"/>
      <c r="H23" s="59"/>
    </row>
    <row r="24" spans="1:8" s="21" customFormat="1" x14ac:dyDescent="0.3">
      <c r="A24" s="60"/>
      <c r="B24" s="60">
        <v>2017</v>
      </c>
      <c r="C24" s="24">
        <f>D24+E24+F24+G24</f>
        <v>12843.6</v>
      </c>
      <c r="D24" s="19"/>
      <c r="E24" s="19"/>
      <c r="F24" s="19">
        <v>12843.6</v>
      </c>
      <c r="G24" s="19"/>
      <c r="H24" s="59"/>
    </row>
    <row r="25" spans="1:8" s="21" customFormat="1" x14ac:dyDescent="0.3">
      <c r="A25" s="60"/>
      <c r="B25" s="60">
        <v>2018</v>
      </c>
      <c r="C25" s="24">
        <f>D25+E25+F25+G25</f>
        <v>13485.8</v>
      </c>
      <c r="D25" s="19"/>
      <c r="E25" s="19"/>
      <c r="F25" s="19">
        <v>13485.8</v>
      </c>
      <c r="G25" s="19"/>
      <c r="H25" s="59"/>
    </row>
    <row r="26" spans="1:8" s="21" customFormat="1" x14ac:dyDescent="0.3">
      <c r="A26" s="140" t="s">
        <v>43</v>
      </c>
      <c r="B26" s="127"/>
      <c r="C26" s="127"/>
      <c r="D26" s="127"/>
      <c r="E26" s="127"/>
      <c r="F26" s="127"/>
      <c r="G26" s="141"/>
      <c r="H26" s="59"/>
    </row>
    <row r="27" spans="1:8" s="21" customFormat="1" x14ac:dyDescent="0.3">
      <c r="A27" s="123" t="s">
        <v>21</v>
      </c>
      <c r="B27" s="124"/>
      <c r="C27" s="124"/>
      <c r="D27" s="124"/>
      <c r="E27" s="124"/>
      <c r="F27" s="124"/>
      <c r="G27" s="125"/>
      <c r="H27" s="59"/>
    </row>
    <row r="28" spans="1:8" x14ac:dyDescent="0.3">
      <c r="A28" s="128" t="s">
        <v>2</v>
      </c>
      <c r="B28" s="129"/>
      <c r="C28" s="17">
        <f>C29+C30+C31</f>
        <v>66438.8</v>
      </c>
      <c r="D28" s="17">
        <f>D29+D30+D31</f>
        <v>0</v>
      </c>
      <c r="E28" s="17">
        <f>E29+E30+E31</f>
        <v>0</v>
      </c>
      <c r="F28" s="17">
        <f>F29+F30+F31</f>
        <v>66438.8</v>
      </c>
      <c r="G28" s="17">
        <f>G29+G30+G31</f>
        <v>0</v>
      </c>
      <c r="H28" s="57"/>
    </row>
    <row r="29" spans="1:8" s="21" customFormat="1" x14ac:dyDescent="0.3">
      <c r="A29" s="60"/>
      <c r="B29" s="60">
        <v>2016</v>
      </c>
      <c r="C29" s="24">
        <f>D29+E29+F29+G29</f>
        <v>26438.799999999999</v>
      </c>
      <c r="D29" s="19"/>
      <c r="E29" s="19"/>
      <c r="F29" s="19">
        <v>26438.799999999999</v>
      </c>
      <c r="G29" s="19"/>
      <c r="H29" s="59"/>
    </row>
    <row r="30" spans="1:8" s="21" customFormat="1" x14ac:dyDescent="0.3">
      <c r="A30" s="60"/>
      <c r="B30" s="60">
        <v>2017</v>
      </c>
      <c r="C30" s="24">
        <f>D30+E30+F30+G30</f>
        <v>20000</v>
      </c>
      <c r="D30" s="19"/>
      <c r="E30" s="19"/>
      <c r="F30" s="19">
        <v>20000</v>
      </c>
      <c r="G30" s="19"/>
      <c r="H30" s="59"/>
    </row>
    <row r="31" spans="1:8" s="21" customFormat="1" x14ac:dyDescent="0.3">
      <c r="A31" s="60"/>
      <c r="B31" s="60">
        <v>2018</v>
      </c>
      <c r="C31" s="24">
        <f>D31+E31+F31+G31</f>
        <v>20000</v>
      </c>
      <c r="D31" s="19"/>
      <c r="E31" s="19"/>
      <c r="F31" s="19">
        <v>20000</v>
      </c>
      <c r="G31" s="19"/>
      <c r="H31" s="59"/>
    </row>
    <row r="32" spans="1:8" s="21" customFormat="1" x14ac:dyDescent="0.3">
      <c r="A32" s="140" t="s">
        <v>44</v>
      </c>
      <c r="B32" s="143"/>
      <c r="C32" s="143"/>
      <c r="D32" s="143"/>
      <c r="E32" s="143"/>
      <c r="F32" s="143"/>
      <c r="G32" s="144"/>
      <c r="H32" s="59"/>
    </row>
    <row r="33" spans="1:8" s="21" customFormat="1" ht="33.75" customHeight="1" x14ac:dyDescent="0.3">
      <c r="A33" s="123" t="s">
        <v>22</v>
      </c>
      <c r="B33" s="124"/>
      <c r="C33" s="124"/>
      <c r="D33" s="124"/>
      <c r="E33" s="124"/>
      <c r="F33" s="124"/>
      <c r="G33" s="125"/>
      <c r="H33" s="59"/>
    </row>
    <row r="34" spans="1:8" x14ac:dyDescent="0.3">
      <c r="A34" s="128" t="s">
        <v>2</v>
      </c>
      <c r="B34" s="129"/>
      <c r="C34" s="17">
        <f>C35+C36+C37</f>
        <v>517190.6</v>
      </c>
      <c r="D34" s="17">
        <f>D35+D36+D37</f>
        <v>0</v>
      </c>
      <c r="E34" s="17">
        <f>E35+E36+E37</f>
        <v>517190.6</v>
      </c>
      <c r="F34" s="17">
        <f>F35+F36+F37</f>
        <v>0</v>
      </c>
      <c r="G34" s="17">
        <f>G35+G36+G37</f>
        <v>0</v>
      </c>
      <c r="H34" s="57"/>
    </row>
    <row r="35" spans="1:8" s="21" customFormat="1" x14ac:dyDescent="0.3">
      <c r="A35" s="60"/>
      <c r="B35" s="60">
        <v>2016</v>
      </c>
      <c r="C35" s="24">
        <f>D35+E35+F35+G35</f>
        <v>171149.8</v>
      </c>
      <c r="D35" s="19"/>
      <c r="E35" s="19">
        <v>171149.8</v>
      </c>
      <c r="F35" s="19"/>
      <c r="G35" s="19"/>
      <c r="H35" s="59"/>
    </row>
    <row r="36" spans="1:8" s="21" customFormat="1" x14ac:dyDescent="0.3">
      <c r="A36" s="60"/>
      <c r="B36" s="60">
        <v>2017</v>
      </c>
      <c r="C36" s="24">
        <f>D36+E36+F36+G36</f>
        <v>168800.4</v>
      </c>
      <c r="D36" s="19"/>
      <c r="E36" s="19">
        <v>168800.4</v>
      </c>
      <c r="F36" s="19"/>
      <c r="G36" s="19"/>
      <c r="H36" s="59"/>
    </row>
    <row r="37" spans="1:8" s="21" customFormat="1" x14ac:dyDescent="0.3">
      <c r="A37" s="60"/>
      <c r="B37" s="60">
        <v>2018</v>
      </c>
      <c r="C37" s="24">
        <f>D37+E37+F37+G37</f>
        <v>177240.4</v>
      </c>
      <c r="D37" s="19"/>
      <c r="E37" s="19">
        <v>177240.4</v>
      </c>
      <c r="F37" s="19"/>
      <c r="G37" s="19"/>
      <c r="H37" s="59"/>
    </row>
    <row r="38" spans="1:8" s="21" customFormat="1" x14ac:dyDescent="0.3">
      <c r="A38" s="140" t="s">
        <v>45</v>
      </c>
      <c r="B38" s="127"/>
      <c r="C38" s="127"/>
      <c r="D38" s="127"/>
      <c r="E38" s="127"/>
      <c r="F38" s="127"/>
      <c r="G38" s="141"/>
      <c r="H38" s="59"/>
    </row>
    <row r="39" spans="1:8" s="21" customFormat="1" ht="45" customHeight="1" x14ac:dyDescent="0.3">
      <c r="A39" s="123" t="s">
        <v>23</v>
      </c>
      <c r="B39" s="124"/>
      <c r="C39" s="124"/>
      <c r="D39" s="124"/>
      <c r="E39" s="124"/>
      <c r="F39" s="124"/>
      <c r="G39" s="125"/>
      <c r="H39" s="59"/>
    </row>
    <row r="40" spans="1:8" x14ac:dyDescent="0.3">
      <c r="A40" s="128" t="s">
        <v>2</v>
      </c>
      <c r="B40" s="129"/>
      <c r="C40" s="17">
        <f>C41+C42+C43</f>
        <v>14020.5</v>
      </c>
      <c r="D40" s="17">
        <f>D41+D42+D43</f>
        <v>0</v>
      </c>
      <c r="E40" s="17">
        <f>E41+E42+E43</f>
        <v>14020.5</v>
      </c>
      <c r="F40" s="17">
        <f>F41+F42+F43</f>
        <v>0</v>
      </c>
      <c r="G40" s="17">
        <f>G41+G42+G43</f>
        <v>0</v>
      </c>
      <c r="H40" s="57"/>
    </row>
    <row r="41" spans="1:8" s="21" customFormat="1" x14ac:dyDescent="0.3">
      <c r="A41" s="60"/>
      <c r="B41" s="60">
        <v>2016</v>
      </c>
      <c r="C41" s="24">
        <f>D41+E41+F41+G41</f>
        <v>4673.5</v>
      </c>
      <c r="D41" s="19"/>
      <c r="E41" s="19">
        <v>4673.5</v>
      </c>
      <c r="F41" s="19"/>
      <c r="G41" s="19"/>
      <c r="H41" s="59"/>
    </row>
    <row r="42" spans="1:8" s="21" customFormat="1" x14ac:dyDescent="0.3">
      <c r="A42" s="60"/>
      <c r="B42" s="60">
        <v>2017</v>
      </c>
      <c r="C42" s="24">
        <f>D42+E42+F42+G42</f>
        <v>4673.5</v>
      </c>
      <c r="D42" s="19"/>
      <c r="E42" s="19">
        <v>4673.5</v>
      </c>
      <c r="F42" s="19"/>
      <c r="G42" s="19"/>
      <c r="H42" s="59"/>
    </row>
    <row r="43" spans="1:8" s="21" customFormat="1" x14ac:dyDescent="0.3">
      <c r="A43" s="60"/>
      <c r="B43" s="60">
        <v>2018</v>
      </c>
      <c r="C43" s="24">
        <f>D43+E43+F43+G43</f>
        <v>4673.5</v>
      </c>
      <c r="D43" s="19"/>
      <c r="E43" s="19">
        <v>4673.5</v>
      </c>
      <c r="F43" s="19"/>
      <c r="G43" s="19"/>
      <c r="H43" s="59"/>
    </row>
    <row r="44" spans="1:8" s="21" customFormat="1" x14ac:dyDescent="0.3">
      <c r="A44" s="140" t="s">
        <v>46</v>
      </c>
      <c r="B44" s="127"/>
      <c r="C44" s="127"/>
      <c r="D44" s="127"/>
      <c r="E44" s="127"/>
      <c r="F44" s="127"/>
      <c r="G44" s="141"/>
      <c r="H44" s="59"/>
    </row>
    <row r="45" spans="1:8" s="21" customFormat="1" ht="22.5" customHeight="1" x14ac:dyDescent="0.3">
      <c r="A45" s="126" t="s">
        <v>24</v>
      </c>
      <c r="B45" s="127"/>
      <c r="C45" s="127"/>
      <c r="D45" s="127"/>
      <c r="E45" s="127"/>
      <c r="F45" s="127"/>
      <c r="G45" s="127"/>
      <c r="H45" s="127"/>
    </row>
    <row r="46" spans="1:8" x14ac:dyDescent="0.3">
      <c r="A46" s="128" t="s">
        <v>2</v>
      </c>
      <c r="B46" s="129"/>
      <c r="C46" s="17">
        <f>C47+C48+C49</f>
        <v>357.1</v>
      </c>
      <c r="D46" s="17">
        <f>D47+D48+D49</f>
        <v>0</v>
      </c>
      <c r="E46" s="17">
        <f>E47+E48+E49</f>
        <v>0</v>
      </c>
      <c r="F46" s="17">
        <f>F47+F48+F49</f>
        <v>357.1</v>
      </c>
      <c r="G46" s="17">
        <f>G47+G48+G49</f>
        <v>0</v>
      </c>
      <c r="H46" s="57"/>
    </row>
    <row r="47" spans="1:8" s="21" customFormat="1" ht="16.5" customHeight="1" x14ac:dyDescent="0.3">
      <c r="A47" s="60"/>
      <c r="B47" s="60">
        <v>2016</v>
      </c>
      <c r="C47" s="24">
        <f>D47+E47+F47+G47</f>
        <v>69.099999999999994</v>
      </c>
      <c r="D47" s="19"/>
      <c r="E47" s="19"/>
      <c r="F47" s="19">
        <v>69.099999999999994</v>
      </c>
      <c r="G47" s="19"/>
      <c r="H47" s="59"/>
    </row>
    <row r="48" spans="1:8" s="21" customFormat="1" ht="15.75" customHeight="1" x14ac:dyDescent="0.3">
      <c r="A48" s="60"/>
      <c r="B48" s="60">
        <v>2017</v>
      </c>
      <c r="C48" s="24">
        <f>D48+E48+F48+G48</f>
        <v>210</v>
      </c>
      <c r="D48" s="19"/>
      <c r="E48" s="19"/>
      <c r="F48" s="19">
        <v>210</v>
      </c>
      <c r="G48" s="19"/>
      <c r="H48" s="59"/>
    </row>
    <row r="49" spans="1:8" s="21" customFormat="1" ht="24" customHeight="1" x14ac:dyDescent="0.3">
      <c r="A49" s="60"/>
      <c r="B49" s="60">
        <v>2018</v>
      </c>
      <c r="C49" s="24">
        <f>D49+E49+F49+G49</f>
        <v>78</v>
      </c>
      <c r="D49" s="19"/>
      <c r="E49" s="19"/>
      <c r="F49" s="19">
        <v>78</v>
      </c>
      <c r="G49" s="19"/>
      <c r="H49" s="59"/>
    </row>
    <row r="50" spans="1:8" x14ac:dyDescent="0.3">
      <c r="A50" s="140" t="s">
        <v>47</v>
      </c>
      <c r="B50" s="127"/>
      <c r="C50" s="127"/>
      <c r="D50" s="127"/>
      <c r="E50" s="127"/>
      <c r="F50" s="127"/>
      <c r="G50" s="141"/>
      <c r="H50" s="59"/>
    </row>
    <row r="51" spans="1:8" ht="15.75" customHeight="1" x14ac:dyDescent="0.3">
      <c r="A51" s="126" t="s">
        <v>25</v>
      </c>
      <c r="B51" s="127"/>
      <c r="C51" s="127"/>
      <c r="D51" s="127"/>
      <c r="E51" s="127"/>
      <c r="F51" s="127"/>
      <c r="G51" s="127"/>
      <c r="H51" s="127"/>
    </row>
    <row r="52" spans="1:8" x14ac:dyDescent="0.3">
      <c r="A52" s="128" t="s">
        <v>2</v>
      </c>
      <c r="B52" s="129"/>
      <c r="C52" s="17">
        <f>C53+C54+C55</f>
        <v>20000</v>
      </c>
      <c r="D52" s="17">
        <f>D53+D54+D55</f>
        <v>0</v>
      </c>
      <c r="E52" s="17">
        <f>E53+E54+E55</f>
        <v>0</v>
      </c>
      <c r="F52" s="17">
        <f>F53+F54+F55</f>
        <v>20000</v>
      </c>
      <c r="G52" s="17">
        <f>G53+G54+G55</f>
        <v>0</v>
      </c>
      <c r="H52" s="57"/>
    </row>
    <row r="53" spans="1:8" x14ac:dyDescent="0.3">
      <c r="A53" s="60"/>
      <c r="B53" s="60">
        <v>2016</v>
      </c>
      <c r="C53" s="24">
        <v>20000</v>
      </c>
      <c r="D53" s="19"/>
      <c r="E53" s="19"/>
      <c r="F53" s="19">
        <v>20000</v>
      </c>
      <c r="G53" s="19"/>
      <c r="H53" s="59"/>
    </row>
    <row r="54" spans="1:8" x14ac:dyDescent="0.3">
      <c r="A54" s="60"/>
      <c r="B54" s="60">
        <v>2017</v>
      </c>
      <c r="C54" s="24">
        <v>0</v>
      </c>
      <c r="D54" s="19"/>
      <c r="E54" s="19"/>
      <c r="F54" s="19">
        <v>0</v>
      </c>
      <c r="G54" s="19"/>
      <c r="H54" s="59"/>
    </row>
    <row r="55" spans="1:8" x14ac:dyDescent="0.3">
      <c r="A55" s="60"/>
      <c r="B55" s="60">
        <v>2018</v>
      </c>
      <c r="C55" s="24">
        <f>D55+E55+F55+G55</f>
        <v>0</v>
      </c>
      <c r="D55" s="19"/>
      <c r="E55" s="19"/>
      <c r="F55" s="19"/>
      <c r="G55" s="19"/>
      <c r="H55" s="59"/>
    </row>
    <row r="56" spans="1:8" x14ac:dyDescent="0.3">
      <c r="B56" s="21"/>
    </row>
    <row r="57" spans="1:8" x14ac:dyDescent="0.3">
      <c r="B57" s="21"/>
    </row>
  </sheetData>
  <mergeCells count="25">
    <mergeCell ref="A45:H45"/>
    <mergeCell ref="A22:B22"/>
    <mergeCell ref="A34:B34"/>
    <mergeCell ref="A40:B40"/>
    <mergeCell ref="A39:G39"/>
    <mergeCell ref="A33:G33"/>
    <mergeCell ref="A27:G27"/>
    <mergeCell ref="A28:B28"/>
    <mergeCell ref="A44:G44"/>
    <mergeCell ref="A50:G50"/>
    <mergeCell ref="A51:H51"/>
    <mergeCell ref="A52:B52"/>
    <mergeCell ref="A1:G1"/>
    <mergeCell ref="A20:G20"/>
    <mergeCell ref="A26:G26"/>
    <mergeCell ref="A32:G32"/>
    <mergeCell ref="A38:G38"/>
    <mergeCell ref="A15:G15"/>
    <mergeCell ref="A16:B16"/>
    <mergeCell ref="A9:G9"/>
    <mergeCell ref="A8:G8"/>
    <mergeCell ref="A10:B10"/>
    <mergeCell ref="A14:G14"/>
    <mergeCell ref="A46:B46"/>
    <mergeCell ref="A21:G21"/>
  </mergeCells>
  <phoneticPr fontId="5" type="noConversion"/>
  <pageMargins left="0.15748031496062992" right="0.31" top="0.43307086614173229" bottom="0.27559055118110237" header="0.31496062992125984" footer="0.31496062992125984"/>
  <pageSetup paperSize="9" scale="8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37" workbookViewId="0">
      <selection sqref="A1:H49"/>
    </sheetView>
  </sheetViews>
  <sheetFormatPr defaultColWidth="9.109375" defaultRowHeight="15.6" x14ac:dyDescent="0.3"/>
  <cols>
    <col min="1" max="1" width="10.88671875" style="30" customWidth="1"/>
    <col min="2" max="2" width="17.5546875" style="30" customWidth="1"/>
    <col min="3" max="3" width="19.109375" style="30" customWidth="1"/>
    <col min="4" max="4" width="20.44140625" style="30" customWidth="1"/>
    <col min="5" max="5" width="19.88671875" style="30" customWidth="1"/>
    <col min="6" max="6" width="21.44140625" style="30" customWidth="1"/>
    <col min="7" max="7" width="16.33203125" style="30" customWidth="1"/>
    <col min="8" max="8" width="0.33203125" style="30" hidden="1" customWidth="1"/>
    <col min="9" max="9" width="9.109375" style="30"/>
    <col min="10" max="10" width="13.33203125" style="30" bestFit="1" customWidth="1"/>
    <col min="11" max="16384" width="9.109375" style="30"/>
  </cols>
  <sheetData>
    <row r="1" spans="1:10" ht="30" customHeight="1" x14ac:dyDescent="0.3">
      <c r="A1" s="110" t="s">
        <v>11</v>
      </c>
      <c r="B1" s="110"/>
      <c r="C1" s="110"/>
      <c r="D1" s="110"/>
      <c r="E1" s="110"/>
      <c r="F1" s="110"/>
      <c r="G1" s="110"/>
      <c r="H1" s="53"/>
    </row>
    <row r="2" spans="1:10" ht="27" customHeight="1" x14ac:dyDescent="0.3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53"/>
    </row>
    <row r="3" spans="1:10" x14ac:dyDescent="0.3">
      <c r="A3" s="108"/>
      <c r="B3" s="130"/>
      <c r="C3" s="130"/>
      <c r="D3" s="130"/>
      <c r="E3" s="130"/>
      <c r="F3" s="130"/>
      <c r="G3" s="109"/>
      <c r="H3" s="53"/>
    </row>
    <row r="4" spans="1:10" x14ac:dyDescent="0.3">
      <c r="A4" s="108" t="s">
        <v>2</v>
      </c>
      <c r="B4" s="109"/>
      <c r="C4" s="33">
        <f>D4+E4+F4+G4</f>
        <v>3450714.7</v>
      </c>
      <c r="D4" s="33">
        <f>D5+D6+D7</f>
        <v>0</v>
      </c>
      <c r="E4" s="33">
        <f>E5+E6+E7</f>
        <v>1941435.5</v>
      </c>
      <c r="F4" s="33">
        <f>F5+F6+F7</f>
        <v>1503893.6</v>
      </c>
      <c r="G4" s="33">
        <f>G5+G6+G7</f>
        <v>5385.6</v>
      </c>
      <c r="H4" s="53"/>
    </row>
    <row r="5" spans="1:10" x14ac:dyDescent="0.3">
      <c r="A5" s="32"/>
      <c r="B5" s="32">
        <v>2016</v>
      </c>
      <c r="C5" s="35">
        <f>C11+C17+C23+C29+C35+C41+C47</f>
        <v>1094900.9000000001</v>
      </c>
      <c r="D5" s="35">
        <f t="shared" ref="D5:G5" si="0">D11+D17+D23+D29+D35+D41+D47</f>
        <v>0</v>
      </c>
      <c r="E5" s="35">
        <f t="shared" si="0"/>
        <v>612822</v>
      </c>
      <c r="F5" s="35">
        <f t="shared" si="0"/>
        <v>480378.9</v>
      </c>
      <c r="G5" s="35">
        <f t="shared" si="0"/>
        <v>1700</v>
      </c>
      <c r="H5" s="53"/>
    </row>
    <row r="6" spans="1:10" x14ac:dyDescent="0.3">
      <c r="A6" s="32"/>
      <c r="B6" s="32">
        <v>2017</v>
      </c>
      <c r="C6" s="35">
        <f t="shared" ref="C6:G7" si="1">C12+C18+C24+C30+C36+C42+C48</f>
        <v>1146437.3999999999</v>
      </c>
      <c r="D6" s="35">
        <f t="shared" si="1"/>
        <v>0</v>
      </c>
      <c r="E6" s="35">
        <f t="shared" si="1"/>
        <v>646527.19999999995</v>
      </c>
      <c r="F6" s="35">
        <f t="shared" si="1"/>
        <v>498116.7</v>
      </c>
      <c r="G6" s="35">
        <f t="shared" si="1"/>
        <v>1793.5</v>
      </c>
      <c r="H6" s="53"/>
    </row>
    <row r="7" spans="1:10" x14ac:dyDescent="0.3">
      <c r="A7" s="32"/>
      <c r="B7" s="32">
        <v>2018</v>
      </c>
      <c r="C7" s="35">
        <f t="shared" si="1"/>
        <v>1209376.4000000001</v>
      </c>
      <c r="D7" s="35">
        <f t="shared" si="1"/>
        <v>0</v>
      </c>
      <c r="E7" s="35">
        <f t="shared" si="1"/>
        <v>682086.3</v>
      </c>
      <c r="F7" s="35">
        <f t="shared" si="1"/>
        <v>525398</v>
      </c>
      <c r="G7" s="35">
        <f t="shared" si="1"/>
        <v>1892.1</v>
      </c>
      <c r="H7" s="53"/>
    </row>
    <row r="8" spans="1:10" s="10" customFormat="1" ht="30" customHeight="1" x14ac:dyDescent="0.3">
      <c r="A8" s="115" t="s">
        <v>48</v>
      </c>
      <c r="B8" s="121"/>
      <c r="C8" s="121"/>
      <c r="D8" s="121"/>
      <c r="E8" s="121"/>
      <c r="F8" s="121"/>
      <c r="G8" s="122"/>
      <c r="H8" s="55"/>
    </row>
    <row r="9" spans="1:10" s="10" customFormat="1" ht="30.75" customHeight="1" x14ac:dyDescent="0.3">
      <c r="A9" s="54"/>
      <c r="B9" s="96" t="s">
        <v>35</v>
      </c>
      <c r="C9" s="97"/>
      <c r="D9" s="97"/>
      <c r="E9" s="97"/>
      <c r="F9" s="97"/>
      <c r="G9" s="97"/>
      <c r="H9" s="98"/>
    </row>
    <row r="10" spans="1:10" x14ac:dyDescent="0.3">
      <c r="A10" s="108" t="s">
        <v>2</v>
      </c>
      <c r="B10" s="109"/>
      <c r="C10" s="33">
        <f>D10+E10+F10+G10</f>
        <v>1368885.4000000001</v>
      </c>
      <c r="D10" s="33">
        <f>D11+D12+D13</f>
        <v>0</v>
      </c>
      <c r="E10" s="33">
        <f>E11+E12+E13</f>
        <v>0</v>
      </c>
      <c r="F10" s="33">
        <f>F11+F12+F13</f>
        <v>1363499.8</v>
      </c>
      <c r="G10" s="33">
        <f>G11+G12+G13</f>
        <v>5385.6</v>
      </c>
      <c r="H10" s="53"/>
    </row>
    <row r="11" spans="1:10" s="10" customFormat="1" x14ac:dyDescent="0.3">
      <c r="A11" s="54"/>
      <c r="B11" s="54">
        <v>2016</v>
      </c>
      <c r="C11" s="35">
        <f>D11+E11+F11+G11</f>
        <v>433767.10000000003</v>
      </c>
      <c r="D11" s="18"/>
      <c r="E11" s="18"/>
      <c r="F11" s="18">
        <f>480378.9-F17-F23-F35-F41-F47-F29</f>
        <v>432067.10000000003</v>
      </c>
      <c r="G11" s="18">
        <v>1700</v>
      </c>
      <c r="H11" s="55"/>
      <c r="J11" s="36"/>
    </row>
    <row r="12" spans="1:10" s="10" customFormat="1" x14ac:dyDescent="0.3">
      <c r="A12" s="54"/>
      <c r="B12" s="54">
        <v>2017</v>
      </c>
      <c r="C12" s="35">
        <f>D12+E12+F12+G12</f>
        <v>451943.2</v>
      </c>
      <c r="D12" s="18"/>
      <c r="E12" s="18"/>
      <c r="F12" s="18">
        <f>475149.7-F30</f>
        <v>450149.7</v>
      </c>
      <c r="G12" s="18">
        <v>1793.5</v>
      </c>
      <c r="H12" s="55"/>
      <c r="J12" s="36"/>
    </row>
    <row r="13" spans="1:10" s="10" customFormat="1" x14ac:dyDescent="0.3">
      <c r="A13" s="54"/>
      <c r="B13" s="54">
        <v>2018</v>
      </c>
      <c r="C13" s="35">
        <f>D13+E13+F13+G13</f>
        <v>483175.1</v>
      </c>
      <c r="D13" s="18"/>
      <c r="E13" s="18"/>
      <c r="F13" s="18">
        <f>501283-F31</f>
        <v>481283</v>
      </c>
      <c r="G13" s="18">
        <v>1892.1</v>
      </c>
      <c r="H13" s="55"/>
      <c r="J13" s="36"/>
    </row>
    <row r="14" spans="1:10" s="10" customFormat="1" ht="27" customHeight="1" x14ac:dyDescent="0.3">
      <c r="A14" s="115" t="s">
        <v>49</v>
      </c>
      <c r="B14" s="121"/>
      <c r="C14" s="121"/>
      <c r="D14" s="121"/>
      <c r="E14" s="121"/>
      <c r="F14" s="121"/>
      <c r="G14" s="122"/>
      <c r="H14" s="55"/>
    </row>
    <row r="15" spans="1:10" s="10" customFormat="1" x14ac:dyDescent="0.3">
      <c r="A15" s="131" t="s">
        <v>26</v>
      </c>
      <c r="B15" s="131"/>
      <c r="C15" s="131"/>
      <c r="D15" s="131"/>
      <c r="E15" s="131"/>
      <c r="F15" s="131"/>
      <c r="G15" s="131"/>
      <c r="H15" s="55"/>
    </row>
    <row r="16" spans="1:10" x14ac:dyDescent="0.3">
      <c r="A16" s="108" t="s">
        <v>2</v>
      </c>
      <c r="B16" s="109"/>
      <c r="C16" s="33">
        <f>D16+E16+F16+G16</f>
        <v>1723808</v>
      </c>
      <c r="D16" s="33">
        <f>D17+D18+D19</f>
        <v>0</v>
      </c>
      <c r="E16" s="33">
        <f>E17+E18+E19</f>
        <v>1723808</v>
      </c>
      <c r="F16" s="33">
        <f>F17+F18+F19</f>
        <v>0</v>
      </c>
      <c r="G16" s="33">
        <f>G17+G18+G19</f>
        <v>0</v>
      </c>
      <c r="H16" s="53"/>
    </row>
    <row r="17" spans="1:8" s="10" customFormat="1" x14ac:dyDescent="0.3">
      <c r="A17" s="54"/>
      <c r="B17" s="54">
        <v>2016</v>
      </c>
      <c r="C17" s="35">
        <f>D17+E17+F17+G17</f>
        <v>544127</v>
      </c>
      <c r="D17" s="18"/>
      <c r="E17" s="18">
        <v>544127</v>
      </c>
      <c r="F17" s="18"/>
      <c r="G17" s="18"/>
      <c r="H17" s="55"/>
    </row>
    <row r="18" spans="1:8" s="10" customFormat="1" x14ac:dyDescent="0.3">
      <c r="A18" s="54"/>
      <c r="B18" s="54">
        <v>2017</v>
      </c>
      <c r="C18" s="35">
        <f>D18+E18+F18+G18</f>
        <v>574054</v>
      </c>
      <c r="D18" s="18"/>
      <c r="E18" s="18">
        <v>574054</v>
      </c>
      <c r="F18" s="18"/>
      <c r="G18" s="18"/>
      <c r="H18" s="55"/>
    </row>
    <row r="19" spans="1:8" s="10" customFormat="1" x14ac:dyDescent="0.3">
      <c r="A19" s="54"/>
      <c r="B19" s="54">
        <v>2018</v>
      </c>
      <c r="C19" s="35">
        <f>D19+E19+F19+G19</f>
        <v>605627</v>
      </c>
      <c r="D19" s="18"/>
      <c r="E19" s="18">
        <v>605627</v>
      </c>
      <c r="F19" s="18"/>
      <c r="G19" s="18"/>
      <c r="H19" s="55"/>
    </row>
    <row r="20" spans="1:8" s="10" customFormat="1" ht="27" customHeight="1" x14ac:dyDescent="0.3">
      <c r="A20" s="115" t="s">
        <v>50</v>
      </c>
      <c r="B20" s="121"/>
      <c r="C20" s="121"/>
      <c r="D20" s="121"/>
      <c r="E20" s="121"/>
      <c r="F20" s="121"/>
      <c r="G20" s="122"/>
      <c r="H20" s="55"/>
    </row>
    <row r="21" spans="1:8" s="10" customFormat="1" x14ac:dyDescent="0.3">
      <c r="A21" s="131" t="s">
        <v>27</v>
      </c>
      <c r="B21" s="131"/>
      <c r="C21" s="131"/>
      <c r="D21" s="131"/>
      <c r="E21" s="131"/>
      <c r="F21" s="131"/>
      <c r="G21" s="131"/>
      <c r="H21" s="55"/>
    </row>
    <row r="22" spans="1:8" x14ac:dyDescent="0.3">
      <c r="A22" s="108" t="s">
        <v>2</v>
      </c>
      <c r="B22" s="109"/>
      <c r="C22" s="33">
        <f>D22+E22+F22+G22</f>
        <v>52562</v>
      </c>
      <c r="D22" s="33">
        <f>D23+D24+D25</f>
        <v>0</v>
      </c>
      <c r="E22" s="33">
        <f>E23+E24+E25</f>
        <v>0</v>
      </c>
      <c r="F22" s="33">
        <f>F23+F24+F25</f>
        <v>52562</v>
      </c>
      <c r="G22" s="33">
        <f>G23+G24+G25</f>
        <v>0</v>
      </c>
      <c r="H22" s="53"/>
    </row>
    <row r="23" spans="1:8" s="10" customFormat="1" x14ac:dyDescent="0.3">
      <c r="A23" s="54"/>
      <c r="B23" s="54">
        <v>2016</v>
      </c>
      <c r="C23" s="35">
        <f>D23+E23+F23+G23</f>
        <v>16673</v>
      </c>
      <c r="D23" s="18"/>
      <c r="E23" s="18"/>
      <c r="F23" s="18">
        <v>16673</v>
      </c>
      <c r="G23" s="18"/>
      <c r="H23" s="55"/>
    </row>
    <row r="24" spans="1:8" s="10" customFormat="1" x14ac:dyDescent="0.3">
      <c r="A24" s="54"/>
      <c r="B24" s="54">
        <v>2017</v>
      </c>
      <c r="C24" s="35">
        <f>D24+E24+F24+G24</f>
        <v>17507</v>
      </c>
      <c r="D24" s="18"/>
      <c r="E24" s="18"/>
      <c r="F24" s="18">
        <v>17507</v>
      </c>
      <c r="G24" s="18"/>
      <c r="H24" s="55"/>
    </row>
    <row r="25" spans="1:8" s="10" customFormat="1" x14ac:dyDescent="0.3">
      <c r="A25" s="54"/>
      <c r="B25" s="54">
        <v>2018</v>
      </c>
      <c r="C25" s="35">
        <f>D25+E25+F25+G25</f>
        <v>18382</v>
      </c>
      <c r="D25" s="18"/>
      <c r="E25" s="18"/>
      <c r="F25" s="18">
        <v>18382</v>
      </c>
      <c r="G25" s="18"/>
      <c r="H25" s="55"/>
    </row>
    <row r="26" spans="1:8" s="10" customFormat="1" ht="27" customHeight="1" x14ac:dyDescent="0.3">
      <c r="A26" s="115" t="s">
        <v>51</v>
      </c>
      <c r="B26" s="121"/>
      <c r="C26" s="121"/>
      <c r="D26" s="121"/>
      <c r="E26" s="121"/>
      <c r="F26" s="121"/>
      <c r="G26" s="122"/>
      <c r="H26" s="55"/>
    </row>
    <row r="27" spans="1:8" s="10" customFormat="1" x14ac:dyDescent="0.3">
      <c r="A27" s="131" t="s">
        <v>28</v>
      </c>
      <c r="B27" s="131"/>
      <c r="C27" s="131"/>
      <c r="D27" s="131"/>
      <c r="E27" s="131"/>
      <c r="F27" s="131"/>
      <c r="G27" s="131"/>
      <c r="H27" s="55"/>
    </row>
    <row r="28" spans="1:8" x14ac:dyDescent="0.3">
      <c r="A28" s="108" t="s">
        <v>2</v>
      </c>
      <c r="B28" s="109"/>
      <c r="C28" s="33">
        <f>D28+E28+F28+G28</f>
        <v>71438.8</v>
      </c>
      <c r="D28" s="33">
        <f>D29+D30+D31</f>
        <v>0</v>
      </c>
      <c r="E28" s="33">
        <f>E29+E30+E31</f>
        <v>0</v>
      </c>
      <c r="F28" s="33">
        <f>F29+F30+F31</f>
        <v>71438.8</v>
      </c>
      <c r="G28" s="33">
        <f>G29+G30+G31</f>
        <v>0</v>
      </c>
      <c r="H28" s="53"/>
    </row>
    <row r="29" spans="1:8" s="10" customFormat="1" x14ac:dyDescent="0.3">
      <c r="A29" s="54"/>
      <c r="B29" s="54">
        <v>2016</v>
      </c>
      <c r="C29" s="35">
        <f>D29+E29+F29+G29</f>
        <v>26438.799999999999</v>
      </c>
      <c r="D29" s="18"/>
      <c r="E29" s="18"/>
      <c r="F29" s="18">
        <v>26438.799999999999</v>
      </c>
      <c r="G29" s="18"/>
      <c r="H29" s="55"/>
    </row>
    <row r="30" spans="1:8" s="10" customFormat="1" x14ac:dyDescent="0.3">
      <c r="A30" s="54"/>
      <c r="B30" s="54">
        <v>2017</v>
      </c>
      <c r="C30" s="35">
        <f>D30+E30+F30+G30</f>
        <v>25000</v>
      </c>
      <c r="D30" s="18"/>
      <c r="E30" s="18"/>
      <c r="F30" s="18">
        <v>25000</v>
      </c>
      <c r="G30" s="18"/>
      <c r="H30" s="55"/>
    </row>
    <row r="31" spans="1:8" s="10" customFormat="1" x14ac:dyDescent="0.3">
      <c r="A31" s="54"/>
      <c r="B31" s="54">
        <v>2018</v>
      </c>
      <c r="C31" s="35">
        <f>D31+E31+F31+G31</f>
        <v>20000</v>
      </c>
      <c r="D31" s="18"/>
      <c r="E31" s="18"/>
      <c r="F31" s="18">
        <v>20000</v>
      </c>
      <c r="G31" s="18"/>
      <c r="H31" s="55"/>
    </row>
    <row r="32" spans="1:8" s="10" customFormat="1" ht="38.25" customHeight="1" x14ac:dyDescent="0.3">
      <c r="A32" s="115" t="s">
        <v>52</v>
      </c>
      <c r="B32" s="121"/>
      <c r="C32" s="121"/>
      <c r="D32" s="121"/>
      <c r="E32" s="121"/>
      <c r="F32" s="121"/>
      <c r="G32" s="122"/>
      <c r="H32" s="55"/>
    </row>
    <row r="33" spans="1:8" s="10" customFormat="1" ht="30" customHeight="1" x14ac:dyDescent="0.3">
      <c r="A33" s="118" t="s">
        <v>29</v>
      </c>
      <c r="B33" s="121"/>
      <c r="C33" s="121"/>
      <c r="D33" s="121"/>
      <c r="E33" s="121"/>
      <c r="F33" s="121"/>
      <c r="G33" s="122"/>
      <c r="H33" s="55"/>
    </row>
    <row r="34" spans="1:8" x14ac:dyDescent="0.3">
      <c r="A34" s="108" t="s">
        <v>2</v>
      </c>
      <c r="B34" s="109"/>
      <c r="C34" s="33">
        <f>D34+E34+F34+G34</f>
        <v>630</v>
      </c>
      <c r="D34" s="33">
        <f>D35+D36+D37</f>
        <v>0</v>
      </c>
      <c r="E34" s="33">
        <f>E35+E36+E37</f>
        <v>0</v>
      </c>
      <c r="F34" s="33">
        <f>F35+F36+F37</f>
        <v>630</v>
      </c>
      <c r="G34" s="33">
        <f>G35+G36+G37</f>
        <v>0</v>
      </c>
      <c r="H34" s="53"/>
    </row>
    <row r="35" spans="1:8" s="10" customFormat="1" x14ac:dyDescent="0.3">
      <c r="A35" s="54"/>
      <c r="B35" s="54">
        <v>2016</v>
      </c>
      <c r="C35" s="35">
        <f>D35+E35+F35+G35</f>
        <v>200</v>
      </c>
      <c r="D35" s="18"/>
      <c r="E35" s="18"/>
      <c r="F35" s="18">
        <v>200</v>
      </c>
      <c r="G35" s="18"/>
      <c r="H35" s="55"/>
    </row>
    <row r="36" spans="1:8" s="10" customFormat="1" x14ac:dyDescent="0.3">
      <c r="A36" s="54"/>
      <c r="B36" s="54">
        <v>2017</v>
      </c>
      <c r="C36" s="35">
        <f>D36+E36+F36+G36</f>
        <v>210</v>
      </c>
      <c r="D36" s="18"/>
      <c r="E36" s="18"/>
      <c r="F36" s="18">
        <v>210</v>
      </c>
      <c r="G36" s="18"/>
      <c r="H36" s="55"/>
    </row>
    <row r="37" spans="1:8" s="10" customFormat="1" x14ac:dyDescent="0.3">
      <c r="A37" s="54"/>
      <c r="B37" s="54">
        <v>2018</v>
      </c>
      <c r="C37" s="35">
        <f>D37+E37+F37+G37</f>
        <v>220</v>
      </c>
      <c r="D37" s="18"/>
      <c r="E37" s="18"/>
      <c r="F37" s="49">
        <v>220</v>
      </c>
      <c r="G37" s="18"/>
      <c r="H37" s="55"/>
    </row>
    <row r="38" spans="1:8" s="10" customFormat="1" ht="69.75" customHeight="1" x14ac:dyDescent="0.3">
      <c r="A38" s="115" t="s">
        <v>53</v>
      </c>
      <c r="B38" s="116"/>
      <c r="C38" s="116"/>
      <c r="D38" s="116"/>
      <c r="E38" s="116"/>
      <c r="F38" s="116"/>
      <c r="G38" s="117"/>
      <c r="H38" s="55"/>
    </row>
    <row r="39" spans="1:8" s="10" customFormat="1" ht="51" customHeight="1" x14ac:dyDescent="0.3">
      <c r="A39" s="118" t="s">
        <v>30</v>
      </c>
      <c r="B39" s="119"/>
      <c r="C39" s="119"/>
      <c r="D39" s="119"/>
      <c r="E39" s="119"/>
      <c r="F39" s="119"/>
      <c r="G39" s="120"/>
      <c r="H39" s="55"/>
    </row>
    <row r="40" spans="1:8" x14ac:dyDescent="0.3">
      <c r="A40" s="108" t="s">
        <v>2</v>
      </c>
      <c r="B40" s="109"/>
      <c r="C40" s="33">
        <f>D40+E40+F40+G40</f>
        <v>217627.5</v>
      </c>
      <c r="D40" s="33">
        <f>D41+D42+D43</f>
        <v>0</v>
      </c>
      <c r="E40" s="33">
        <f>E41+E42+E43</f>
        <v>217627.5</v>
      </c>
      <c r="F40" s="33">
        <f>F41+F42+F43</f>
        <v>0</v>
      </c>
      <c r="G40" s="33">
        <f>G41+G42+G43</f>
        <v>0</v>
      </c>
      <c r="H40" s="53"/>
    </row>
    <row r="41" spans="1:8" s="10" customFormat="1" x14ac:dyDescent="0.3">
      <c r="A41" s="54"/>
      <c r="B41" s="54">
        <v>2016</v>
      </c>
      <c r="C41" s="35">
        <f>D41+E41+F41+G41</f>
        <v>68695</v>
      </c>
      <c r="D41" s="18"/>
      <c r="E41" s="18">
        <v>68695</v>
      </c>
      <c r="F41" s="18"/>
      <c r="G41" s="18"/>
      <c r="H41" s="55"/>
    </row>
    <row r="42" spans="1:8" s="10" customFormat="1" x14ac:dyDescent="0.3">
      <c r="A42" s="54"/>
      <c r="B42" s="54">
        <v>2017</v>
      </c>
      <c r="C42" s="35">
        <f>D42+E42+F42+G42</f>
        <v>72473.2</v>
      </c>
      <c r="D42" s="18"/>
      <c r="E42" s="18">
        <v>72473.2</v>
      </c>
      <c r="F42" s="18"/>
      <c r="G42" s="18"/>
      <c r="H42" s="55"/>
    </row>
    <row r="43" spans="1:8" s="10" customFormat="1" x14ac:dyDescent="0.3">
      <c r="A43" s="54"/>
      <c r="B43" s="54">
        <v>2018</v>
      </c>
      <c r="C43" s="35">
        <f>D43+E43+F43+G43</f>
        <v>76459.3</v>
      </c>
      <c r="D43" s="18"/>
      <c r="E43" s="18">
        <v>76459.3</v>
      </c>
      <c r="F43" s="18"/>
      <c r="G43" s="18"/>
      <c r="H43" s="55"/>
    </row>
    <row r="44" spans="1:8" s="10" customFormat="1" x14ac:dyDescent="0.3">
      <c r="A44" s="115" t="s">
        <v>54</v>
      </c>
      <c r="B44" s="121"/>
      <c r="C44" s="121"/>
      <c r="D44" s="121"/>
      <c r="E44" s="121"/>
      <c r="F44" s="121"/>
      <c r="G44" s="122"/>
      <c r="H44" s="55"/>
    </row>
    <row r="45" spans="1:8" s="10" customFormat="1" x14ac:dyDescent="0.3">
      <c r="A45" s="118" t="s">
        <v>31</v>
      </c>
      <c r="B45" s="119"/>
      <c r="C45" s="119"/>
      <c r="D45" s="119"/>
      <c r="E45" s="119"/>
      <c r="F45" s="119"/>
      <c r="G45" s="120"/>
      <c r="H45" s="55"/>
    </row>
    <row r="46" spans="1:8" x14ac:dyDescent="0.3">
      <c r="A46" s="108" t="s">
        <v>2</v>
      </c>
      <c r="B46" s="109"/>
      <c r="C46" s="33">
        <f>D46+E46+F46+G46</f>
        <v>15763</v>
      </c>
      <c r="D46" s="33">
        <f>D47+D48+D49</f>
        <v>0</v>
      </c>
      <c r="E46" s="33">
        <f>E47+E48+E49</f>
        <v>0</v>
      </c>
      <c r="F46" s="33">
        <f>F47+F48+F49</f>
        <v>15763</v>
      </c>
      <c r="G46" s="33">
        <f>G47+G48+G49</f>
        <v>0</v>
      </c>
      <c r="H46" s="53"/>
    </row>
    <row r="47" spans="1:8" s="10" customFormat="1" x14ac:dyDescent="0.3">
      <c r="A47" s="54"/>
      <c r="B47" s="54">
        <v>2016</v>
      </c>
      <c r="C47" s="35">
        <f>D47+E47+F47+G47</f>
        <v>5000</v>
      </c>
      <c r="D47" s="50"/>
      <c r="E47" s="50"/>
      <c r="F47" s="50">
        <v>5000</v>
      </c>
      <c r="G47" s="50"/>
      <c r="H47" s="55"/>
    </row>
    <row r="48" spans="1:8" s="10" customFormat="1" x14ac:dyDescent="0.3">
      <c r="A48" s="54"/>
      <c r="B48" s="54">
        <v>2017</v>
      </c>
      <c r="C48" s="35">
        <f>D48+E48+F48+G48</f>
        <v>5250</v>
      </c>
      <c r="D48" s="50"/>
      <c r="E48" s="50"/>
      <c r="F48" s="50">
        <v>5250</v>
      </c>
      <c r="G48" s="50"/>
      <c r="H48" s="55"/>
    </row>
    <row r="49" spans="1:8" s="10" customFormat="1" x14ac:dyDescent="0.3">
      <c r="A49" s="54"/>
      <c r="B49" s="54">
        <v>2018</v>
      </c>
      <c r="C49" s="35">
        <f>D49+E49+F49+G49</f>
        <v>5513</v>
      </c>
      <c r="D49" s="50"/>
      <c r="E49" s="50"/>
      <c r="F49" s="50">
        <v>5513</v>
      </c>
      <c r="G49" s="50"/>
      <c r="H49" s="55"/>
    </row>
    <row r="50" spans="1:8" x14ac:dyDescent="0.3">
      <c r="B50" s="11"/>
    </row>
    <row r="51" spans="1:8" x14ac:dyDescent="0.3">
      <c r="B51" s="11"/>
      <c r="D51" s="10"/>
    </row>
    <row r="52" spans="1:8" x14ac:dyDescent="0.3">
      <c r="B52" s="11"/>
      <c r="D52" s="10"/>
    </row>
  </sheetData>
  <mergeCells count="24">
    <mergeCell ref="A46:B46"/>
    <mergeCell ref="A10:B10"/>
    <mergeCell ref="A22:B22"/>
    <mergeCell ref="A34:B34"/>
    <mergeCell ref="A40:B40"/>
    <mergeCell ref="A45:G45"/>
    <mergeCell ref="A15:G15"/>
    <mergeCell ref="A16:B16"/>
    <mergeCell ref="A28:B28"/>
    <mergeCell ref="A1:G1"/>
    <mergeCell ref="B9:H9"/>
    <mergeCell ref="A21:G21"/>
    <mergeCell ref="A44:G44"/>
    <mergeCell ref="A3:G3"/>
    <mergeCell ref="A4:B4"/>
    <mergeCell ref="A39:G39"/>
    <mergeCell ref="A38:G38"/>
    <mergeCell ref="A33:G33"/>
    <mergeCell ref="A8:G8"/>
    <mergeCell ref="A20:G20"/>
    <mergeCell ref="A32:G32"/>
    <mergeCell ref="A14:G14"/>
    <mergeCell ref="A26:G26"/>
    <mergeCell ref="A27:G27"/>
  </mergeCells>
  <phoneticPr fontId="5" type="noConversion"/>
  <pageMargins left="0.24" right="0.28999999999999998" top="0.74803149606299213" bottom="0.74803149606299213" header="0.31496062992125984" footer="0.31496062992125984"/>
  <pageSetup paperSize="9" scale="76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A31" sqref="A31:G31"/>
    </sheetView>
  </sheetViews>
  <sheetFormatPr defaultColWidth="9.109375" defaultRowHeight="15.6" x14ac:dyDescent="0.3"/>
  <cols>
    <col min="1" max="1" width="10.88671875" style="37" customWidth="1"/>
    <col min="2" max="3" width="17.5546875" style="37" customWidth="1"/>
    <col min="4" max="4" width="20.44140625" style="37" customWidth="1"/>
    <col min="5" max="5" width="19.88671875" style="37" customWidth="1"/>
    <col min="6" max="6" width="21.44140625" style="37" customWidth="1"/>
    <col min="7" max="7" width="16.33203125" style="37" customWidth="1"/>
    <col min="8" max="8" width="0.33203125" style="37" hidden="1" customWidth="1"/>
    <col min="9" max="16384" width="9.109375" style="37"/>
  </cols>
  <sheetData>
    <row r="1" spans="1:8" ht="53.25" customHeight="1" x14ac:dyDescent="0.3">
      <c r="A1" s="110" t="s">
        <v>12</v>
      </c>
      <c r="B1" s="110"/>
      <c r="C1" s="110"/>
      <c r="D1" s="110"/>
      <c r="E1" s="110"/>
      <c r="F1" s="110"/>
      <c r="G1" s="110"/>
    </row>
    <row r="2" spans="1:8" ht="27" customHeight="1" x14ac:dyDescent="0.3">
      <c r="A2" s="31" t="s">
        <v>0</v>
      </c>
      <c r="B2" s="32" t="s">
        <v>1</v>
      </c>
      <c r="C2" s="31" t="s">
        <v>2</v>
      </c>
      <c r="D2" s="32" t="s">
        <v>3</v>
      </c>
      <c r="E2" s="32" t="s">
        <v>4</v>
      </c>
      <c r="F2" s="32" t="s">
        <v>5</v>
      </c>
      <c r="G2" s="32" t="s">
        <v>6</v>
      </c>
    </row>
    <row r="3" spans="1:8" x14ac:dyDescent="0.3">
      <c r="A3" s="111"/>
      <c r="B3" s="112"/>
      <c r="C3" s="112"/>
      <c r="D3" s="112"/>
      <c r="E3" s="112"/>
      <c r="F3" s="112"/>
      <c r="G3" s="113"/>
    </row>
    <row r="4" spans="1:8" s="39" customFormat="1" x14ac:dyDescent="0.3">
      <c r="A4" s="86" t="s">
        <v>2</v>
      </c>
      <c r="B4" s="87"/>
      <c r="C4" s="38">
        <f>SUM(C5:C7)</f>
        <v>343593.18174999999</v>
      </c>
      <c r="D4" s="38">
        <f>SUM(D5:D7)</f>
        <v>0</v>
      </c>
      <c r="E4" s="38">
        <f>SUM(E5:E7)</f>
        <v>0</v>
      </c>
      <c r="F4" s="38">
        <f>SUM(F5:F7)</f>
        <v>343593.18174999999</v>
      </c>
      <c r="G4" s="38">
        <f>SUM(G5:G7)</f>
        <v>0</v>
      </c>
    </row>
    <row r="5" spans="1:8" x14ac:dyDescent="0.3">
      <c r="A5" s="31"/>
      <c r="B5" s="31">
        <v>2016</v>
      </c>
      <c r="C5" s="34">
        <f>C11+C16+C21+C27+C33+C39</f>
        <v>108990.7</v>
      </c>
      <c r="D5" s="34">
        <f t="shared" ref="D5:G5" si="0">D11+D16+D21+D27+D33+D39</f>
        <v>0</v>
      </c>
      <c r="E5" s="34">
        <f t="shared" si="0"/>
        <v>0</v>
      </c>
      <c r="F5" s="34">
        <f t="shared" si="0"/>
        <v>108990.7</v>
      </c>
      <c r="G5" s="34">
        <f t="shared" si="0"/>
        <v>0</v>
      </c>
    </row>
    <row r="6" spans="1:8" x14ac:dyDescent="0.3">
      <c r="A6" s="31"/>
      <c r="B6" s="31">
        <v>2017</v>
      </c>
      <c r="C6" s="34">
        <f t="shared" ref="C6:G7" si="1">C12+C17+C22+C28+C34+C40</f>
        <v>114440.23500000002</v>
      </c>
      <c r="D6" s="34">
        <f t="shared" si="1"/>
        <v>0</v>
      </c>
      <c r="E6" s="34">
        <f t="shared" si="1"/>
        <v>0</v>
      </c>
      <c r="F6" s="34">
        <f t="shared" si="1"/>
        <v>114440.23500000002</v>
      </c>
      <c r="G6" s="34">
        <f t="shared" si="1"/>
        <v>0</v>
      </c>
    </row>
    <row r="7" spans="1:8" x14ac:dyDescent="0.3">
      <c r="A7" s="31"/>
      <c r="B7" s="31">
        <v>2018</v>
      </c>
      <c r="C7" s="34">
        <f t="shared" si="1"/>
        <v>120162.24674999999</v>
      </c>
      <c r="D7" s="34">
        <f t="shared" si="1"/>
        <v>0</v>
      </c>
      <c r="E7" s="34">
        <f t="shared" si="1"/>
        <v>0</v>
      </c>
      <c r="F7" s="34">
        <f t="shared" si="1"/>
        <v>120162.24674999999</v>
      </c>
      <c r="G7" s="34">
        <f t="shared" si="1"/>
        <v>0</v>
      </c>
    </row>
    <row r="8" spans="1:8" s="40" customFormat="1" ht="33" customHeight="1" x14ac:dyDescent="0.3">
      <c r="A8" s="114" t="s">
        <v>34</v>
      </c>
      <c r="B8" s="114"/>
      <c r="C8" s="114"/>
      <c r="D8" s="114"/>
      <c r="E8" s="114"/>
      <c r="F8" s="114"/>
      <c r="G8" s="114"/>
    </row>
    <row r="9" spans="1:8" s="40" customFormat="1" ht="30.75" customHeight="1" x14ac:dyDescent="0.3">
      <c r="A9" s="114" t="s">
        <v>32</v>
      </c>
      <c r="B9" s="114"/>
      <c r="C9" s="114"/>
      <c r="D9" s="114"/>
      <c r="E9" s="114"/>
      <c r="F9" s="114"/>
      <c r="G9" s="114"/>
      <c r="H9" s="41"/>
    </row>
    <row r="10" spans="1:8" s="39" customFormat="1" x14ac:dyDescent="0.3">
      <c r="A10" s="86" t="s">
        <v>2</v>
      </c>
      <c r="B10" s="87"/>
      <c r="C10" s="38">
        <f>SUM(C11:C13)</f>
        <v>309136.58175000001</v>
      </c>
      <c r="D10" s="38">
        <f>SUM(D11:D13)</f>
        <v>0</v>
      </c>
      <c r="E10" s="38">
        <f>SUM(E11:E13)</f>
        <v>0</v>
      </c>
      <c r="F10" s="38">
        <f>SUM(F11:F13)</f>
        <v>309136.58175000001</v>
      </c>
      <c r="G10" s="38">
        <f>SUM(G11:G13)</f>
        <v>0</v>
      </c>
    </row>
    <row r="11" spans="1:8" s="40" customFormat="1" x14ac:dyDescent="0.3">
      <c r="A11" s="7"/>
      <c r="B11" s="7">
        <v>2016</v>
      </c>
      <c r="C11" s="34">
        <f>D11+E11+F11+G11</f>
        <v>93917.7</v>
      </c>
      <c r="D11" s="16"/>
      <c r="E11" s="16"/>
      <c r="F11" s="16">
        <f>97825.3-F39</f>
        <v>93917.7</v>
      </c>
      <c r="G11" s="16"/>
    </row>
    <row r="12" spans="1:8" s="40" customFormat="1" x14ac:dyDescent="0.3">
      <c r="A12" s="7"/>
      <c r="B12" s="7">
        <v>2017</v>
      </c>
      <c r="C12" s="34">
        <f>D12+E12+F12+G12</f>
        <v>104808.33500000001</v>
      </c>
      <c r="D12" s="16"/>
      <c r="E12" s="16"/>
      <c r="F12" s="16">
        <f>107808.335-F40</f>
        <v>104808.33500000001</v>
      </c>
      <c r="G12" s="16"/>
    </row>
    <row r="13" spans="1:8" s="40" customFormat="1" x14ac:dyDescent="0.3">
      <c r="A13" s="7"/>
      <c r="B13" s="7">
        <v>2018</v>
      </c>
      <c r="C13" s="34">
        <f>D13+E13+F13+G13</f>
        <v>110410.54674999999</v>
      </c>
      <c r="D13" s="16"/>
      <c r="E13" s="16"/>
      <c r="F13" s="16">
        <f>113410.54675-F41</f>
        <v>110410.54674999999</v>
      </c>
      <c r="G13" s="16"/>
    </row>
    <row r="14" spans="1:8" s="40" customFormat="1" ht="53.25" customHeight="1" x14ac:dyDescent="0.3">
      <c r="A14" s="114" t="s">
        <v>36</v>
      </c>
      <c r="B14" s="114"/>
      <c r="C14" s="114"/>
      <c r="D14" s="114"/>
      <c r="E14" s="114"/>
      <c r="F14" s="114"/>
      <c r="G14" s="114"/>
      <c r="H14" s="41"/>
    </row>
    <row r="15" spans="1:8" s="39" customFormat="1" x14ac:dyDescent="0.3">
      <c r="A15" s="86" t="s">
        <v>2</v>
      </c>
      <c r="B15" s="87"/>
      <c r="C15" s="38">
        <f>SUM(C16:C18)</f>
        <v>6305</v>
      </c>
      <c r="D15" s="38">
        <f>SUM(D16:D18)</f>
        <v>0</v>
      </c>
      <c r="E15" s="38">
        <f>SUM(E16:E18)</f>
        <v>0</v>
      </c>
      <c r="F15" s="38">
        <f>SUM(F16:F18)</f>
        <v>6305</v>
      </c>
      <c r="G15" s="38">
        <f>SUM(G16:G18)</f>
        <v>0</v>
      </c>
    </row>
    <row r="16" spans="1:8" s="40" customFormat="1" x14ac:dyDescent="0.3">
      <c r="A16" s="7"/>
      <c r="B16" s="7">
        <v>2016</v>
      </c>
      <c r="C16" s="34">
        <f>D16+E16+F16+G16</f>
        <v>2000</v>
      </c>
      <c r="D16" s="16"/>
      <c r="E16" s="16"/>
      <c r="F16" s="16">
        <v>2000</v>
      </c>
      <c r="G16" s="16"/>
    </row>
    <row r="17" spans="1:8" s="40" customFormat="1" x14ac:dyDescent="0.3">
      <c r="A17" s="7"/>
      <c r="B17" s="7">
        <v>2017</v>
      </c>
      <c r="C17" s="34">
        <f>D17+E17+F17+G17</f>
        <v>2100</v>
      </c>
      <c r="D17" s="16"/>
      <c r="E17" s="16"/>
      <c r="F17" s="16">
        <v>2100</v>
      </c>
      <c r="G17" s="16"/>
    </row>
    <row r="18" spans="1:8" s="40" customFormat="1" x14ac:dyDescent="0.3">
      <c r="A18" s="7"/>
      <c r="B18" s="7">
        <v>2018</v>
      </c>
      <c r="C18" s="34">
        <f>D18+E18+F18+G18</f>
        <v>2205</v>
      </c>
      <c r="D18" s="16"/>
      <c r="E18" s="16"/>
      <c r="F18" s="16">
        <v>2205</v>
      </c>
      <c r="G18" s="16"/>
    </row>
    <row r="19" spans="1:8" s="40" customFormat="1" ht="30.75" customHeight="1" x14ac:dyDescent="0.3">
      <c r="A19" s="114" t="s">
        <v>38</v>
      </c>
      <c r="B19" s="114"/>
      <c r="C19" s="114"/>
      <c r="D19" s="114"/>
      <c r="E19" s="114"/>
      <c r="F19" s="114"/>
      <c r="G19" s="114"/>
      <c r="H19" s="41"/>
    </row>
    <row r="20" spans="1:8" s="39" customFormat="1" x14ac:dyDescent="0.3">
      <c r="A20" s="86" t="s">
        <v>2</v>
      </c>
      <c r="B20" s="87"/>
      <c r="C20" s="38">
        <f>SUM(C21:C23)</f>
        <v>857.6</v>
      </c>
      <c r="D20" s="38">
        <f>SUM(D21:D23)</f>
        <v>0</v>
      </c>
      <c r="E20" s="38">
        <f>SUM(E21:E23)</f>
        <v>0</v>
      </c>
      <c r="F20" s="38">
        <f>SUM(F21:F23)</f>
        <v>857.6</v>
      </c>
      <c r="G20" s="38">
        <f>SUM(G21:G23)</f>
        <v>0</v>
      </c>
    </row>
    <row r="21" spans="1:8" s="40" customFormat="1" x14ac:dyDescent="0.3">
      <c r="A21" s="7"/>
      <c r="B21" s="7">
        <v>2016</v>
      </c>
      <c r="C21" s="34">
        <f>D21+E21+F21+G21</f>
        <v>272</v>
      </c>
      <c r="D21" s="16"/>
      <c r="E21" s="16"/>
      <c r="F21" s="16">
        <v>272</v>
      </c>
      <c r="G21" s="16"/>
    </row>
    <row r="22" spans="1:8" s="40" customFormat="1" x14ac:dyDescent="0.3">
      <c r="A22" s="7"/>
      <c r="B22" s="7">
        <v>2017</v>
      </c>
      <c r="C22" s="34">
        <f>D22+E22+F22+G22</f>
        <v>285.60000000000002</v>
      </c>
      <c r="D22" s="16"/>
      <c r="E22" s="16"/>
      <c r="F22" s="16">
        <v>285.60000000000002</v>
      </c>
      <c r="G22" s="16"/>
    </row>
    <row r="23" spans="1:8" s="40" customFormat="1" x14ac:dyDescent="0.3">
      <c r="A23" s="7"/>
      <c r="B23" s="7">
        <v>2018</v>
      </c>
      <c r="C23" s="34">
        <f>D23+E23+F23+G23</f>
        <v>300</v>
      </c>
      <c r="D23" s="16"/>
      <c r="E23" s="16"/>
      <c r="F23" s="16">
        <v>300</v>
      </c>
      <c r="G23" s="16"/>
    </row>
    <row r="24" spans="1:8" s="40" customFormat="1" ht="30" customHeight="1" x14ac:dyDescent="0.3">
      <c r="A24" s="132" t="s">
        <v>14</v>
      </c>
      <c r="B24" s="132"/>
      <c r="C24" s="132"/>
      <c r="D24" s="132"/>
      <c r="E24" s="132"/>
      <c r="F24" s="132"/>
      <c r="G24" s="132"/>
    </row>
    <row r="25" spans="1:8" s="40" customFormat="1" ht="30" customHeight="1" x14ac:dyDescent="0.3">
      <c r="A25" s="85" t="s">
        <v>17</v>
      </c>
      <c r="B25" s="85"/>
      <c r="C25" s="85"/>
      <c r="D25" s="85"/>
      <c r="E25" s="85"/>
      <c r="F25" s="85"/>
      <c r="G25" s="85"/>
    </row>
    <row r="26" spans="1:8" s="39" customFormat="1" x14ac:dyDescent="0.3">
      <c r="A26" s="86" t="s">
        <v>2</v>
      </c>
      <c r="B26" s="87"/>
      <c r="C26" s="38">
        <f>SUM(C27:C29)</f>
        <v>10779</v>
      </c>
      <c r="D26" s="38">
        <f>SUM(D27:D29)</f>
        <v>0</v>
      </c>
      <c r="E26" s="38">
        <f>SUM(E27:E29)</f>
        <v>0</v>
      </c>
      <c r="F26" s="38">
        <f>SUM(F27:F29)</f>
        <v>10779</v>
      </c>
      <c r="G26" s="38">
        <f>SUM(G27:G29)</f>
        <v>0</v>
      </c>
    </row>
    <row r="27" spans="1:8" s="40" customFormat="1" x14ac:dyDescent="0.3">
      <c r="A27" s="7"/>
      <c r="B27" s="7">
        <v>2016</v>
      </c>
      <c r="C27" s="34">
        <f>D27+E27+F27+G27</f>
        <v>6779</v>
      </c>
      <c r="D27" s="16"/>
      <c r="E27" s="16"/>
      <c r="F27" s="16">
        <v>6779</v>
      </c>
      <c r="G27" s="16"/>
    </row>
    <row r="28" spans="1:8" s="40" customFormat="1" x14ac:dyDescent="0.3">
      <c r="A28" s="7"/>
      <c r="B28" s="7">
        <v>2017</v>
      </c>
      <c r="C28" s="34">
        <f>D28+E28+F28+G28</f>
        <v>2000</v>
      </c>
      <c r="D28" s="16"/>
      <c r="E28" s="16"/>
      <c r="F28" s="16">
        <v>2000</v>
      </c>
      <c r="G28" s="16"/>
    </row>
    <row r="29" spans="1:8" s="40" customFormat="1" x14ac:dyDescent="0.3">
      <c r="A29" s="7"/>
      <c r="B29" s="7">
        <v>2018</v>
      </c>
      <c r="C29" s="34">
        <f>D29+E29+F29+G29</f>
        <v>2000</v>
      </c>
      <c r="D29" s="16"/>
      <c r="E29" s="16"/>
      <c r="F29" s="16">
        <v>2000</v>
      </c>
      <c r="G29" s="16"/>
    </row>
    <row r="30" spans="1:8" s="40" customFormat="1" ht="42" customHeight="1" x14ac:dyDescent="0.3">
      <c r="A30" s="110" t="s">
        <v>37</v>
      </c>
      <c r="B30" s="110"/>
      <c r="C30" s="110"/>
      <c r="D30" s="110"/>
      <c r="E30" s="110"/>
      <c r="F30" s="110"/>
      <c r="G30" s="110"/>
    </row>
    <row r="31" spans="1:8" s="40" customFormat="1" ht="22.5" customHeight="1" x14ac:dyDescent="0.3">
      <c r="A31" s="96" t="s">
        <v>16</v>
      </c>
      <c r="B31" s="97"/>
      <c r="C31" s="97"/>
      <c r="D31" s="97"/>
      <c r="E31" s="97"/>
      <c r="F31" s="97"/>
      <c r="G31" s="98"/>
    </row>
    <row r="32" spans="1:8" s="39" customFormat="1" x14ac:dyDescent="0.3">
      <c r="A32" s="86" t="s">
        <v>2</v>
      </c>
      <c r="B32" s="87"/>
      <c r="C32" s="38">
        <f>SUM(C33:C35)</f>
        <v>6607.4000000000005</v>
      </c>
      <c r="D32" s="38">
        <f>SUM(D33:D35)</f>
        <v>0</v>
      </c>
      <c r="E32" s="38">
        <f>SUM(E33:E35)</f>
        <v>0</v>
      </c>
      <c r="F32" s="38">
        <f>SUM(F33:F35)</f>
        <v>6607.4000000000005</v>
      </c>
      <c r="G32" s="38">
        <f>SUM(G33:G35)</f>
        <v>0</v>
      </c>
    </row>
    <row r="33" spans="1:7" s="40" customFormat="1" x14ac:dyDescent="0.3">
      <c r="A33" s="7"/>
      <c r="B33" s="7">
        <v>2016</v>
      </c>
      <c r="C33" s="34">
        <f>D33+E33+F33+G33</f>
        <v>2114.4</v>
      </c>
      <c r="D33" s="16"/>
      <c r="E33" s="16"/>
      <c r="F33" s="42">
        <v>2114.4</v>
      </c>
      <c r="G33" s="16"/>
    </row>
    <row r="34" spans="1:7" s="40" customFormat="1" x14ac:dyDescent="0.3">
      <c r="A34" s="7"/>
      <c r="B34" s="7">
        <v>2017</v>
      </c>
      <c r="C34" s="34">
        <f>D34+E34+F34+G34</f>
        <v>2246.3000000000002</v>
      </c>
      <c r="D34" s="16"/>
      <c r="E34" s="16"/>
      <c r="F34" s="42">
        <v>2246.3000000000002</v>
      </c>
      <c r="G34" s="16"/>
    </row>
    <row r="35" spans="1:7" s="40" customFormat="1" x14ac:dyDescent="0.3">
      <c r="A35" s="7"/>
      <c r="B35" s="7">
        <v>2018</v>
      </c>
      <c r="C35" s="34">
        <f>D35+E35+F35+G35</f>
        <v>2246.6999999999998</v>
      </c>
      <c r="D35" s="16"/>
      <c r="E35" s="16"/>
      <c r="F35" s="42">
        <v>2246.6999999999998</v>
      </c>
      <c r="G35" s="16"/>
    </row>
    <row r="36" spans="1:7" ht="15.75" customHeight="1" x14ac:dyDescent="0.3">
      <c r="A36" s="110" t="s">
        <v>33</v>
      </c>
      <c r="B36" s="110"/>
      <c r="C36" s="110"/>
      <c r="D36" s="110"/>
      <c r="E36" s="110"/>
      <c r="F36" s="110"/>
      <c r="G36" s="110"/>
    </row>
    <row r="37" spans="1:7" ht="15.75" customHeight="1" x14ac:dyDescent="0.3">
      <c r="A37" s="96" t="s">
        <v>15</v>
      </c>
      <c r="B37" s="97"/>
      <c r="C37" s="97"/>
      <c r="D37" s="97"/>
      <c r="E37" s="97"/>
      <c r="F37" s="97"/>
      <c r="G37" s="98"/>
    </row>
    <row r="38" spans="1:7" x14ac:dyDescent="0.3">
      <c r="A38" s="86" t="s">
        <v>2</v>
      </c>
      <c r="B38" s="87"/>
      <c r="C38" s="38">
        <f>SUM(C39:C41)</f>
        <v>9907.6</v>
      </c>
      <c r="D38" s="38">
        <f>SUM(D39:D41)</f>
        <v>0</v>
      </c>
      <c r="E38" s="38">
        <f>SUM(E39:E41)</f>
        <v>0</v>
      </c>
      <c r="F38" s="38">
        <f>SUM(F39:F41)</f>
        <v>9907.6</v>
      </c>
      <c r="G38" s="38">
        <f>SUM(G39:G41)</f>
        <v>0</v>
      </c>
    </row>
    <row r="39" spans="1:7" x14ac:dyDescent="0.3">
      <c r="A39" s="7"/>
      <c r="B39" s="7">
        <v>2016</v>
      </c>
      <c r="C39" s="34">
        <f>D39+E39+F39+G39</f>
        <v>3907.6</v>
      </c>
      <c r="D39" s="16"/>
      <c r="E39" s="16"/>
      <c r="F39" s="42">
        <v>3907.6</v>
      </c>
      <c r="G39" s="16"/>
    </row>
    <row r="40" spans="1:7" x14ac:dyDescent="0.3">
      <c r="A40" s="7"/>
      <c r="B40" s="7">
        <v>2017</v>
      </c>
      <c r="C40" s="34">
        <f>D40+E40+F40+G40</f>
        <v>3000</v>
      </c>
      <c r="D40" s="16"/>
      <c r="E40" s="16"/>
      <c r="F40" s="42">
        <v>3000</v>
      </c>
      <c r="G40" s="16"/>
    </row>
    <row r="41" spans="1:7" x14ac:dyDescent="0.3">
      <c r="A41" s="7"/>
      <c r="B41" s="7">
        <v>2018</v>
      </c>
      <c r="C41" s="34">
        <f>D41+E41+F41+G41</f>
        <v>3000</v>
      </c>
      <c r="D41" s="16"/>
      <c r="E41" s="16"/>
      <c r="F41" s="42">
        <v>3000</v>
      </c>
      <c r="G41" s="16"/>
    </row>
    <row r="42" spans="1:7" x14ac:dyDescent="0.3">
      <c r="B42" s="11"/>
    </row>
    <row r="43" spans="1:7" x14ac:dyDescent="0.3">
      <c r="B43" s="11"/>
    </row>
    <row r="44" spans="1:7" x14ac:dyDescent="0.3">
      <c r="B44" s="11"/>
    </row>
    <row r="45" spans="1:7" x14ac:dyDescent="0.3">
      <c r="B45" s="11"/>
    </row>
    <row r="46" spans="1:7" x14ac:dyDescent="0.3">
      <c r="B46" s="11"/>
    </row>
    <row r="47" spans="1:7" x14ac:dyDescent="0.3">
      <c r="B47" s="11"/>
    </row>
    <row r="48" spans="1:7" x14ac:dyDescent="0.3">
      <c r="B48" s="11"/>
    </row>
    <row r="49" spans="2:2" x14ac:dyDescent="0.3">
      <c r="B49" s="11"/>
    </row>
    <row r="50" spans="2:2" x14ac:dyDescent="0.3">
      <c r="B50" s="11"/>
    </row>
    <row r="51" spans="2:2" x14ac:dyDescent="0.3">
      <c r="B51" s="11"/>
    </row>
    <row r="52" spans="2:2" x14ac:dyDescent="0.3">
      <c r="B52" s="10"/>
    </row>
    <row r="53" spans="2:2" x14ac:dyDescent="0.3">
      <c r="B53" s="10"/>
    </row>
  </sheetData>
  <mergeCells count="19">
    <mergeCell ref="A31:G31"/>
    <mergeCell ref="A26:B26"/>
    <mergeCell ref="A36:G36"/>
    <mergeCell ref="A1:G1"/>
    <mergeCell ref="A37:G37"/>
    <mergeCell ref="A38:B38"/>
    <mergeCell ref="A3:G3"/>
    <mergeCell ref="A4:B4"/>
    <mergeCell ref="A24:G24"/>
    <mergeCell ref="A8:G8"/>
    <mergeCell ref="A10:B10"/>
    <mergeCell ref="A32:B32"/>
    <mergeCell ref="A9:G9"/>
    <mergeCell ref="A14:G14"/>
    <mergeCell ref="A15:B15"/>
    <mergeCell ref="A19:G19"/>
    <mergeCell ref="A20:B20"/>
    <mergeCell ref="A30:G30"/>
    <mergeCell ref="A25:G25"/>
  </mergeCells>
  <phoneticPr fontId="5" type="noConversion"/>
  <pageMargins left="0.3" right="0.1" top="0.74803149606299213" bottom="0.74803149606299213" header="0.31496062992125984" footer="0.31496062992125984"/>
  <pageSetup paperSize="9" scale="8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selection activeCell="A9" sqref="A9:G9"/>
    </sheetView>
  </sheetViews>
  <sheetFormatPr defaultColWidth="9.109375" defaultRowHeight="15.6" x14ac:dyDescent="0.3"/>
  <cols>
    <col min="1" max="1" width="5.33203125" style="30" customWidth="1"/>
    <col min="2" max="2" width="20.6640625" style="30" customWidth="1"/>
    <col min="3" max="3" width="13.88671875" style="30" customWidth="1"/>
    <col min="4" max="4" width="20.44140625" style="30" customWidth="1"/>
    <col min="5" max="5" width="19.88671875" style="30" customWidth="1"/>
    <col min="6" max="6" width="21.44140625" style="30" customWidth="1"/>
    <col min="7" max="7" width="16.88671875" style="30" customWidth="1"/>
    <col min="8" max="8" width="0.33203125" style="30" hidden="1" customWidth="1"/>
    <col min="9" max="16384" width="9.109375" style="30"/>
  </cols>
  <sheetData>
    <row r="1" spans="1:8" ht="53.25" customHeight="1" x14ac:dyDescent="0.3">
      <c r="A1" s="110" t="s">
        <v>13</v>
      </c>
      <c r="B1" s="110"/>
      <c r="C1" s="110"/>
      <c r="D1" s="110"/>
      <c r="E1" s="110"/>
      <c r="F1" s="110"/>
      <c r="G1" s="110"/>
    </row>
    <row r="2" spans="1:8" ht="27" customHeight="1" x14ac:dyDescent="0.3">
      <c r="A2" s="31" t="s">
        <v>0</v>
      </c>
      <c r="B2" s="32" t="s">
        <v>1</v>
      </c>
      <c r="C2" s="31" t="s">
        <v>2</v>
      </c>
      <c r="D2" s="32" t="s">
        <v>3</v>
      </c>
      <c r="E2" s="32" t="s">
        <v>4</v>
      </c>
      <c r="F2" s="32" t="s">
        <v>5</v>
      </c>
      <c r="G2" s="32" t="s">
        <v>6</v>
      </c>
    </row>
    <row r="3" spans="1:8" x14ac:dyDescent="0.3">
      <c r="A3" s="111"/>
      <c r="B3" s="112"/>
      <c r="C3" s="112"/>
      <c r="D3" s="112"/>
      <c r="E3" s="112"/>
      <c r="F3" s="112"/>
      <c r="G3" s="113"/>
    </row>
    <row r="4" spans="1:8" s="44" customFormat="1" x14ac:dyDescent="0.3">
      <c r="A4" s="86" t="s">
        <v>2</v>
      </c>
      <c r="B4" s="87"/>
      <c r="C4" s="38">
        <f>D4+E4+F4+G4</f>
        <v>55599.9</v>
      </c>
      <c r="D4" s="43">
        <f>D5+D6+D7</f>
        <v>0</v>
      </c>
      <c r="E4" s="43">
        <f>E5+E6+E7</f>
        <v>25537.5</v>
      </c>
      <c r="F4" s="43">
        <f>F5+F6+F7</f>
        <v>28643.8</v>
      </c>
      <c r="G4" s="43">
        <f>G5+G6+G7</f>
        <v>1418.6</v>
      </c>
    </row>
    <row r="5" spans="1:8" x14ac:dyDescent="0.3">
      <c r="A5" s="31"/>
      <c r="B5" s="31">
        <v>2016</v>
      </c>
      <c r="C5" s="34">
        <f>D5+E5+F5+G5</f>
        <v>16011</v>
      </c>
      <c r="D5" s="34">
        <f>D11+D16+D21+D27+D33</f>
        <v>0</v>
      </c>
      <c r="E5" s="34">
        <f>E11+E16+E21+E27+E33</f>
        <v>8061</v>
      </c>
      <c r="F5" s="34">
        <f>F11+F16+F21+F27+F33</f>
        <v>7500</v>
      </c>
      <c r="G5" s="34">
        <f>G11+G16+G21+G27+G33</f>
        <v>450</v>
      </c>
    </row>
    <row r="6" spans="1:8" x14ac:dyDescent="0.3">
      <c r="A6" s="31"/>
      <c r="B6" s="31">
        <v>2017</v>
      </c>
      <c r="C6" s="34">
        <f>D6+E6+F6+G6</f>
        <v>18851.900000000001</v>
      </c>
      <c r="D6" s="34">
        <f t="shared" ref="D6:G7" si="0">D12+D17+D22+D28+D34</f>
        <v>0</v>
      </c>
      <c r="E6" s="34">
        <f t="shared" si="0"/>
        <v>8504.4</v>
      </c>
      <c r="F6" s="34">
        <f t="shared" si="0"/>
        <v>9875</v>
      </c>
      <c r="G6" s="34">
        <f t="shared" si="0"/>
        <v>472.5</v>
      </c>
    </row>
    <row r="7" spans="1:8" x14ac:dyDescent="0.3">
      <c r="A7" s="31"/>
      <c r="B7" s="31">
        <v>2018</v>
      </c>
      <c r="C7" s="34">
        <f>D7+E7+F7+G7</f>
        <v>20737</v>
      </c>
      <c r="D7" s="34">
        <f t="shared" si="0"/>
        <v>0</v>
      </c>
      <c r="E7" s="34">
        <f t="shared" si="0"/>
        <v>8972.1</v>
      </c>
      <c r="F7" s="34">
        <f t="shared" si="0"/>
        <v>11268.8</v>
      </c>
      <c r="G7" s="34">
        <f t="shared" si="0"/>
        <v>496.1</v>
      </c>
    </row>
    <row r="8" spans="1:8" s="10" customFormat="1" ht="40.5" customHeight="1" x14ac:dyDescent="0.3">
      <c r="A8" s="115" t="s">
        <v>55</v>
      </c>
      <c r="B8" s="138"/>
      <c r="C8" s="138"/>
      <c r="D8" s="138"/>
      <c r="E8" s="138"/>
      <c r="F8" s="138"/>
      <c r="G8" s="139"/>
    </row>
    <row r="9" spans="1:8" s="10" customFormat="1" ht="39.75" customHeight="1" x14ac:dyDescent="0.3">
      <c r="A9" s="85" t="s">
        <v>56</v>
      </c>
      <c r="B9" s="85"/>
      <c r="C9" s="85"/>
      <c r="D9" s="85"/>
      <c r="E9" s="85"/>
      <c r="F9" s="85"/>
      <c r="G9" s="85"/>
      <c r="H9" s="45"/>
    </row>
    <row r="10" spans="1:8" s="44" customFormat="1" x14ac:dyDescent="0.3">
      <c r="A10" s="86" t="s">
        <v>2</v>
      </c>
      <c r="B10" s="87"/>
      <c r="C10" s="38">
        <f>D10+E10+F10+G10</f>
        <v>49023.9</v>
      </c>
      <c r="D10" s="43">
        <f>D11+D12+D13</f>
        <v>0</v>
      </c>
      <c r="E10" s="43">
        <f>E11+E12+E13</f>
        <v>25537.5</v>
      </c>
      <c r="F10" s="43">
        <f>F11+F12+F13</f>
        <v>22067.8</v>
      </c>
      <c r="G10" s="43">
        <f>G11+G12+G13</f>
        <v>1418.6</v>
      </c>
    </row>
    <row r="11" spans="1:8" s="10" customFormat="1" ht="16.5" customHeight="1" x14ac:dyDescent="0.3">
      <c r="A11" s="46"/>
      <c r="B11" s="46">
        <v>2016</v>
      </c>
      <c r="C11" s="47"/>
      <c r="D11" s="47"/>
      <c r="E11" s="47">
        <f>965+7096</f>
        <v>8061</v>
      </c>
      <c r="F11" s="47">
        <v>7000</v>
      </c>
      <c r="G11" s="47">
        <v>450</v>
      </c>
    </row>
    <row r="12" spans="1:8" s="10" customFormat="1" ht="15.75" customHeight="1" x14ac:dyDescent="0.3">
      <c r="A12" s="7"/>
      <c r="B12" s="7">
        <v>2017</v>
      </c>
      <c r="C12" s="18"/>
      <c r="D12" s="18"/>
      <c r="E12" s="47">
        <v>8504.4</v>
      </c>
      <c r="F12" s="18">
        <v>7350</v>
      </c>
      <c r="G12" s="18">
        <v>472.5</v>
      </c>
    </row>
    <row r="13" spans="1:8" s="10" customFormat="1" ht="15.75" customHeight="1" x14ac:dyDescent="0.3">
      <c r="A13" s="48"/>
      <c r="B13" s="48">
        <v>2018</v>
      </c>
      <c r="C13" s="49"/>
      <c r="D13" s="49"/>
      <c r="E13" s="47">
        <v>8972.1</v>
      </c>
      <c r="F13" s="49">
        <v>7717.8</v>
      </c>
      <c r="G13" s="49">
        <v>496.1</v>
      </c>
    </row>
    <row r="14" spans="1:8" s="10" customFormat="1" ht="39.75" customHeight="1" x14ac:dyDescent="0.3">
      <c r="A14" s="85" t="s">
        <v>57</v>
      </c>
      <c r="B14" s="85"/>
      <c r="C14" s="85"/>
      <c r="D14" s="85"/>
      <c r="E14" s="85"/>
      <c r="F14" s="85"/>
      <c r="G14" s="85"/>
      <c r="H14" s="45"/>
    </row>
    <row r="15" spans="1:8" s="44" customFormat="1" x14ac:dyDescent="0.3">
      <c r="A15" s="86" t="s">
        <v>2</v>
      </c>
      <c r="B15" s="87"/>
      <c r="C15" s="38">
        <f>D15+E15+F15+G15</f>
        <v>5000</v>
      </c>
      <c r="D15" s="43">
        <f>D16+D17+D18</f>
        <v>0</v>
      </c>
      <c r="E15" s="43">
        <f>E16+E17+E18</f>
        <v>0</v>
      </c>
      <c r="F15" s="43">
        <f>F16+F17+F18</f>
        <v>5000</v>
      </c>
      <c r="G15" s="43">
        <f>G16+G17+G18</f>
        <v>0</v>
      </c>
    </row>
    <row r="16" spans="1:8" s="10" customFormat="1" ht="16.5" customHeight="1" x14ac:dyDescent="0.3">
      <c r="A16" s="46"/>
      <c r="B16" s="46">
        <v>2016</v>
      </c>
      <c r="C16" s="47"/>
      <c r="D16" s="47"/>
      <c r="E16" s="47"/>
      <c r="F16" s="47"/>
      <c r="G16" s="47"/>
    </row>
    <row r="17" spans="1:8" s="10" customFormat="1" ht="15.75" customHeight="1" x14ac:dyDescent="0.3">
      <c r="A17" s="7"/>
      <c r="B17" s="7">
        <v>2017</v>
      </c>
      <c r="C17" s="18"/>
      <c r="D17" s="18"/>
      <c r="E17" s="47"/>
      <c r="F17" s="18">
        <v>2000</v>
      </c>
      <c r="G17" s="18"/>
    </row>
    <row r="18" spans="1:8" s="10" customFormat="1" ht="15.75" customHeight="1" x14ac:dyDescent="0.3">
      <c r="A18" s="48"/>
      <c r="B18" s="48">
        <v>2018</v>
      </c>
      <c r="C18" s="49"/>
      <c r="D18" s="49"/>
      <c r="E18" s="47"/>
      <c r="F18" s="49">
        <v>3000</v>
      </c>
      <c r="G18" s="49"/>
    </row>
    <row r="19" spans="1:8" s="10" customFormat="1" ht="39.75" customHeight="1" x14ac:dyDescent="0.3">
      <c r="A19" s="96" t="s">
        <v>58</v>
      </c>
      <c r="B19" s="97"/>
      <c r="C19" s="97"/>
      <c r="D19" s="97"/>
      <c r="E19" s="97"/>
      <c r="F19" s="97"/>
      <c r="G19" s="98"/>
      <c r="H19" s="45"/>
    </row>
    <row r="20" spans="1:8" s="44" customFormat="1" x14ac:dyDescent="0.3">
      <c r="A20" s="86" t="s">
        <v>2</v>
      </c>
      <c r="B20" s="87"/>
      <c r="C20" s="38">
        <f>D20+E20+F20+G20</f>
        <v>0</v>
      </c>
      <c r="D20" s="43">
        <f>D21+D22+D23</f>
        <v>0</v>
      </c>
      <c r="E20" s="43">
        <f>E21+E22+E23</f>
        <v>0</v>
      </c>
      <c r="F20" s="43">
        <f>F21+F22+F23</f>
        <v>0</v>
      </c>
      <c r="G20" s="43">
        <f>G21+G22+G23</f>
        <v>0</v>
      </c>
    </row>
    <row r="21" spans="1:8" s="10" customFormat="1" ht="16.5" customHeight="1" x14ac:dyDescent="0.3">
      <c r="A21" s="46"/>
      <c r="B21" s="46">
        <v>2016</v>
      </c>
      <c r="C21" s="47"/>
      <c r="D21" s="47"/>
      <c r="E21" s="47"/>
      <c r="F21" s="47"/>
      <c r="G21" s="47"/>
    </row>
    <row r="22" spans="1:8" s="10" customFormat="1" ht="15.75" customHeight="1" x14ac:dyDescent="0.3">
      <c r="A22" s="7"/>
      <c r="B22" s="7">
        <v>2017</v>
      </c>
      <c r="C22" s="18"/>
      <c r="D22" s="18"/>
      <c r="E22" s="47"/>
      <c r="F22" s="18"/>
      <c r="G22" s="18"/>
    </row>
    <row r="23" spans="1:8" s="10" customFormat="1" ht="15.75" customHeight="1" x14ac:dyDescent="0.3">
      <c r="A23" s="48"/>
      <c r="B23" s="48">
        <v>2018</v>
      </c>
      <c r="C23" s="49"/>
      <c r="D23" s="49"/>
      <c r="E23" s="47"/>
      <c r="F23" s="49"/>
      <c r="G23" s="49"/>
    </row>
    <row r="24" spans="1:8" s="10" customFormat="1" ht="32.25" customHeight="1" x14ac:dyDescent="0.3">
      <c r="A24" s="88" t="s">
        <v>59</v>
      </c>
      <c r="B24" s="89"/>
      <c r="C24" s="89"/>
      <c r="D24" s="89"/>
      <c r="E24" s="89"/>
      <c r="F24" s="89"/>
      <c r="G24" s="90"/>
    </row>
    <row r="25" spans="1:8" s="10" customFormat="1" ht="38.25" customHeight="1" x14ac:dyDescent="0.3">
      <c r="A25" s="85" t="s">
        <v>60</v>
      </c>
      <c r="B25" s="85"/>
      <c r="C25" s="85"/>
      <c r="D25" s="85"/>
      <c r="E25" s="85"/>
      <c r="F25" s="85"/>
      <c r="G25" s="85"/>
    </row>
    <row r="26" spans="1:8" s="44" customFormat="1" x14ac:dyDescent="0.3">
      <c r="A26" s="86" t="s">
        <v>2</v>
      </c>
      <c r="B26" s="87"/>
      <c r="C26" s="38">
        <f>D26+E26+F26+G26</f>
        <v>1576</v>
      </c>
      <c r="D26" s="43">
        <f>D27+D28+D29</f>
        <v>0</v>
      </c>
      <c r="E26" s="43">
        <f>E27+E28+E29</f>
        <v>0</v>
      </c>
      <c r="F26" s="43">
        <f>F27+F28+F29</f>
        <v>1576</v>
      </c>
      <c r="G26" s="43">
        <f>G27+G28+G29</f>
        <v>0</v>
      </c>
    </row>
    <row r="27" spans="1:8" s="10" customFormat="1" x14ac:dyDescent="0.3">
      <c r="A27" s="7"/>
      <c r="B27" s="7">
        <v>2016</v>
      </c>
      <c r="C27" s="16"/>
      <c r="D27" s="16"/>
      <c r="E27" s="16"/>
      <c r="F27" s="16">
        <v>500</v>
      </c>
      <c r="G27" s="16"/>
    </row>
    <row r="28" spans="1:8" s="10" customFormat="1" x14ac:dyDescent="0.3">
      <c r="A28" s="7"/>
      <c r="B28" s="7">
        <v>2017</v>
      </c>
      <c r="C28" s="16"/>
      <c r="D28" s="16"/>
      <c r="E28" s="16"/>
      <c r="F28" s="16">
        <v>525</v>
      </c>
      <c r="G28" s="16"/>
    </row>
    <row r="29" spans="1:8" s="10" customFormat="1" x14ac:dyDescent="0.3">
      <c r="A29" s="7"/>
      <c r="B29" s="7">
        <v>2018</v>
      </c>
      <c r="C29" s="16"/>
      <c r="D29" s="16"/>
      <c r="E29" s="16"/>
      <c r="F29" s="16">
        <v>551</v>
      </c>
      <c r="G29" s="16"/>
    </row>
    <row r="30" spans="1:8" x14ac:dyDescent="0.3">
      <c r="B30" s="11"/>
      <c r="E30" s="11"/>
    </row>
    <row r="31" spans="1:8" x14ac:dyDescent="0.3">
      <c r="B31" s="11"/>
      <c r="E31" s="11"/>
    </row>
    <row r="32" spans="1:8" x14ac:dyDescent="0.3">
      <c r="B32" s="11"/>
      <c r="E32" s="10"/>
    </row>
    <row r="33" spans="2:2" x14ac:dyDescent="0.3">
      <c r="B33" s="11"/>
    </row>
    <row r="34" spans="2:2" x14ac:dyDescent="0.3">
      <c r="B34" s="11"/>
    </row>
    <row r="35" spans="2:2" x14ac:dyDescent="0.3">
      <c r="B35" s="11"/>
    </row>
    <row r="36" spans="2:2" x14ac:dyDescent="0.3">
      <c r="B36" s="11"/>
    </row>
    <row r="37" spans="2:2" x14ac:dyDescent="0.3">
      <c r="B37" s="11"/>
    </row>
    <row r="38" spans="2:2" x14ac:dyDescent="0.3">
      <c r="B38" s="11"/>
    </row>
    <row r="39" spans="2:2" x14ac:dyDescent="0.3">
      <c r="B39" s="11"/>
    </row>
    <row r="40" spans="2:2" x14ac:dyDescent="0.3">
      <c r="B40" s="11"/>
    </row>
    <row r="41" spans="2:2" x14ac:dyDescent="0.3">
      <c r="B41" s="10"/>
    </row>
    <row r="42" spans="2:2" x14ac:dyDescent="0.3">
      <c r="B42" s="10"/>
    </row>
  </sheetData>
  <mergeCells count="13">
    <mergeCell ref="A26:B26"/>
    <mergeCell ref="A15:B15"/>
    <mergeCell ref="A20:B20"/>
    <mergeCell ref="A14:G14"/>
    <mergeCell ref="A19:G19"/>
    <mergeCell ref="A24:G24"/>
    <mergeCell ref="A25:G25"/>
    <mergeCell ref="A1:G1"/>
    <mergeCell ref="A10:B10"/>
    <mergeCell ref="A9:G9"/>
    <mergeCell ref="A3:G3"/>
    <mergeCell ref="A4:B4"/>
    <mergeCell ref="A8:G8"/>
  </mergeCells>
  <phoneticPr fontId="5" type="noConversion"/>
  <pageMargins left="0.43" right="0.16" top="0.74803149606299213" bottom="0.74803149606299213" header="0.31496062992125984" footer="0.31496062992125984"/>
  <pageSetup paperSize="9"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программа свод</vt:lpstr>
      <vt:lpstr>Подпрогр.Управление программой</vt:lpstr>
      <vt:lpstr>Подпрогр.Дошкольное образование</vt:lpstr>
      <vt:lpstr>Подпрогр.Общее образование</vt:lpstr>
      <vt:lpstr>Подпрогр.допол.и воспит.</vt:lpstr>
      <vt:lpstr>подпрогр.лето</vt:lpstr>
      <vt:lpstr>'Подпрогр.допол.и воспит.'!Область_печати</vt:lpstr>
      <vt:lpstr>'Подпрогр.Дошкольное образование'!Область_печати</vt:lpstr>
      <vt:lpstr>подпрогр.лето!Область_печати</vt:lpstr>
      <vt:lpstr>'Подпрогр.Общее образование'!Область_печати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2015-09-21T08:59:18Z</cp:lastPrinted>
  <dcterms:created xsi:type="dcterms:W3CDTF">2006-09-28T05:33:49Z</dcterms:created>
  <dcterms:modified xsi:type="dcterms:W3CDTF">2015-12-24T03:44:33Z</dcterms:modified>
</cp:coreProperties>
</file>